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35" windowWidth="10395" windowHeight="9240" activeTab="0"/>
  </bookViews>
  <sheets>
    <sheet name="1. охват организованым питанием" sheetId="1" r:id="rId1"/>
    <sheet name="2. охват без предв. заяв." sheetId="2" r:id="rId2"/>
    <sheet name="3. Бесплатное питание" sheetId="3" r:id="rId3"/>
    <sheet name="4.показатели эффективности" sheetId="4" r:id="rId4"/>
    <sheet name="5. эффективность  питания" sheetId="5" r:id="rId5"/>
    <sheet name="Лист1" sheetId="6" r:id="rId6"/>
  </sheets>
  <externalReferences>
    <externalReference r:id="rId9"/>
  </externalReference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<sst xmlns="http://schemas.openxmlformats.org/spreadsheetml/2006/main" count="233" uniqueCount="95">
  <si>
    <t>Цена обеда (руб)</t>
  </si>
  <si>
    <t>Цена завтрака (руб)</t>
  </si>
  <si>
    <t>итого</t>
  </si>
  <si>
    <t>1 кл.</t>
  </si>
  <si>
    <t>2 кл.</t>
  </si>
  <si>
    <t>3 кл.</t>
  </si>
  <si>
    <t>4 кл.</t>
  </si>
  <si>
    <t>5 кл</t>
  </si>
  <si>
    <t>6 кл.</t>
  </si>
  <si>
    <t>7 кл.</t>
  </si>
  <si>
    <t>8 кл.</t>
  </si>
  <si>
    <t>9 кл.</t>
  </si>
  <si>
    <t>10 кл.</t>
  </si>
  <si>
    <t>11 кл.</t>
  </si>
  <si>
    <t>Параллели</t>
  </si>
  <si>
    <t xml:space="preserve">Количество учащихся </t>
  </si>
  <si>
    <t>%</t>
  </si>
  <si>
    <t>Р-н</t>
  </si>
  <si>
    <t>МОУ</t>
  </si>
  <si>
    <t>I ступень</t>
  </si>
  <si>
    <t>II ступень</t>
  </si>
  <si>
    <t>III ступень</t>
  </si>
  <si>
    <t>только  завтрак</t>
  </si>
  <si>
    <t xml:space="preserve"> только обед</t>
  </si>
  <si>
    <t>завтрак и обед</t>
  </si>
  <si>
    <t>всего</t>
  </si>
  <si>
    <t>цена</t>
  </si>
  <si>
    <t>Средняя цена завтрака (руб)</t>
  </si>
  <si>
    <t>Средняя цена обеда (руб)</t>
  </si>
  <si>
    <t xml:space="preserve"> </t>
  </si>
  <si>
    <t>I ст</t>
  </si>
  <si>
    <t>II ст</t>
  </si>
  <si>
    <t>III ст</t>
  </si>
  <si>
    <t>МОУ №</t>
  </si>
  <si>
    <t>количество учащихся, получающих горячее питание за родительскую плату без предварительных заявок (в свободной продаже)</t>
  </si>
  <si>
    <t>Количество учащихся, питающихся только буфетной продукцией</t>
  </si>
  <si>
    <t>Форма 1</t>
  </si>
  <si>
    <t>Форма 2</t>
  </si>
  <si>
    <t>Форма 3</t>
  </si>
  <si>
    <t>Кол-во учащихся всего</t>
  </si>
  <si>
    <t>Учащиеся из малоимущих семей</t>
  </si>
  <si>
    <t>Отдельные категории учащихся</t>
  </si>
  <si>
    <t xml:space="preserve">Итого учащихся, получающих бесплатное питание </t>
  </si>
  <si>
    <t>Кол-во учащихся из семей, где один или оба родителя являются пенсионерами по старости</t>
  </si>
  <si>
    <t>Кол-во учащихся из семей, где один или оба родителя являются инвалидами 1, 2 группы</t>
  </si>
  <si>
    <t>Кол-во учащихся из семей, находящихся в социально опасном положении</t>
  </si>
  <si>
    <t>Кол-во детей-инвалидов</t>
  </si>
  <si>
    <t>Кол-во учащихся из многодетных семей</t>
  </si>
  <si>
    <t>Всего учащихся отдельных категорий</t>
  </si>
  <si>
    <t>Всего по 3 ступени</t>
  </si>
  <si>
    <t>Итого по ОУ</t>
  </si>
  <si>
    <t>Кол-во учащихся  из многодетных малоимущих семей</t>
  </si>
  <si>
    <t>Кол-во учащихся  из малоимущих семей</t>
  </si>
  <si>
    <t xml:space="preserve">Всего учащихся из малоимущих семей </t>
  </si>
  <si>
    <t>1 смена</t>
  </si>
  <si>
    <t>2 смена</t>
  </si>
  <si>
    <t xml:space="preserve">Количество учащихся, получающих  организованно горячее питание по предварительным заявкам за родительскую плату </t>
  </si>
  <si>
    <t>II ст.</t>
  </si>
  <si>
    <t>ступени</t>
  </si>
  <si>
    <t>Количество учащихся</t>
  </si>
  <si>
    <t>I</t>
  </si>
  <si>
    <t>II</t>
  </si>
  <si>
    <t>III</t>
  </si>
  <si>
    <t>Внимание! Выделенные цветом поля не заполнять!</t>
  </si>
  <si>
    <t xml:space="preserve">Форма заполняется автоматически. </t>
  </si>
  <si>
    <t xml:space="preserve">из них </t>
  </si>
  <si>
    <t>завтрак</t>
  </si>
  <si>
    <t>обед</t>
  </si>
  <si>
    <t>завтраки</t>
  </si>
  <si>
    <t>обеды</t>
  </si>
  <si>
    <t>завтраки и обеды</t>
  </si>
  <si>
    <t>буфет</t>
  </si>
  <si>
    <t>кол-во</t>
  </si>
  <si>
    <t>всего питаются в школе</t>
  </si>
  <si>
    <t>охват основным (горячим)  питанием</t>
  </si>
  <si>
    <t xml:space="preserve">Кол-во учащихся </t>
  </si>
  <si>
    <t>Форма 5</t>
  </si>
  <si>
    <t>Форма 4</t>
  </si>
  <si>
    <t>Внимание! Выделенные цветом поля не заполнять! Заполняется автоматически!</t>
  </si>
  <si>
    <t>Директор МОУ  ______________________________________ /_____________________________________________________</t>
  </si>
  <si>
    <t>МП</t>
  </si>
  <si>
    <t>ФИО</t>
  </si>
  <si>
    <t>Проверить соответсвие данных в выделенных колонках. Охват горячим питание не должен превышать количество учащихся  ( показатель  в % должен быть&lt; = 100%)</t>
  </si>
  <si>
    <t>III ст.</t>
  </si>
  <si>
    <t>учащиеся с ОВЗ</t>
  </si>
  <si>
    <t>количество учащихся</t>
  </si>
  <si>
    <t xml:space="preserve">Итого учащихся, получающих одноразовое бесплатное питание </t>
  </si>
  <si>
    <t>Внимание! Необходимо обязательно  заполнить столбецы 16, 17 ( завтраки ,обеды), иначе охват горячим питание будет рассчитан без учета учащихся, получающих бесплатное питание</t>
  </si>
  <si>
    <t>Информация об организованном  горячем питании учащихся во 2 четверти 2018-2019 учебного года</t>
  </si>
  <si>
    <r>
      <t>Инструкция по заполнению формы 1.</t>
    </r>
    <r>
      <rPr>
        <sz val="10"/>
        <rFont val="Arial Cyr"/>
        <family val="0"/>
      </rPr>
      <t xml:space="preserve"> Район и номер учреждения поставьте в первой строке таблицы. В 6, 9, 11, столбцах указать среднее ежедневное количество учащихся,  получающих горячее питание (за период с 17.12.2018 по 21.12.2018). Цены комплексных завтраков и обедов проставьте вне зависимости от наличия в параллели учащихся, получающих питание.</t>
    </r>
  </si>
  <si>
    <t>Информация о питании учащихся без предварительных заявок (в свободной продаже) во 2 четверти 2018-2019 учеб. года</t>
  </si>
  <si>
    <t>Показатели эффективности организации питания учащихся во 2 четверти 2018-2019 учебного года</t>
  </si>
  <si>
    <t xml:space="preserve">Информация о количественном составе различных категорий учащихся на 21.12.2018, получающих бесплатное питание </t>
  </si>
  <si>
    <t>Св</t>
  </si>
  <si>
    <t>Информация о количественном составе различных категорий учащихся на 21.12.2018, получающих бесплатное питание в  СОШ № 81 города Перми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</si>
</sst>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color indexed="1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4"/>
      <color rgb="FFFF0000"/>
      <name val="Arial Cyr"/>
      <family val="0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left" vertical="top" wrapText="1"/>
    </xf>
    <xf numFmtId="0" fontId="5" fillId="0" borderId="22" xfId="0" applyFont="1" applyBorder="1" applyAlignment="1" applyProtection="1">
      <alignment horizontal="center" vertical="center" textRotation="90"/>
      <protection locked="0"/>
    </xf>
    <xf numFmtId="0" fontId="5" fillId="0" borderId="23" xfId="0" applyFont="1" applyBorder="1" applyAlignment="1" applyProtection="1">
      <alignment horizontal="center" vertical="center" textRotation="90"/>
      <protection locked="0"/>
    </xf>
    <xf numFmtId="0" fontId="5" fillId="0" borderId="15" xfId="0" applyFont="1" applyBorder="1" applyAlignment="1">
      <alignment horizontal="left" vertical="top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 locked="0"/>
    </xf>
    <xf numFmtId="1" fontId="5" fillId="36" borderId="10" xfId="0" applyNumberFormat="1" applyFont="1" applyFill="1" applyBorder="1" applyAlignment="1" applyProtection="1">
      <alignment/>
      <protection locked="0"/>
    </xf>
    <xf numFmtId="2" fontId="5" fillId="36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>
      <alignment horizontal="right" vertical="top" wrapText="1"/>
    </xf>
    <xf numFmtId="0" fontId="5" fillId="36" borderId="19" xfId="0" applyFont="1" applyFill="1" applyBorder="1" applyAlignment="1">
      <alignment horizontal="right" vertical="top" wrapText="1"/>
    </xf>
    <xf numFmtId="0" fontId="5" fillId="36" borderId="24" xfId="0" applyFont="1" applyFill="1" applyBorder="1" applyAlignment="1">
      <alignment horizontal="right" vertical="top" wrapText="1"/>
    </xf>
    <xf numFmtId="0" fontId="5" fillId="36" borderId="25" xfId="0" applyFont="1" applyFill="1" applyBorder="1" applyAlignment="1">
      <alignment horizontal="right" vertical="top" wrapText="1"/>
    </xf>
    <xf numFmtId="1" fontId="5" fillId="36" borderId="20" xfId="0" applyNumberFormat="1" applyFont="1" applyFill="1" applyBorder="1" applyAlignment="1">
      <alignment horizontal="right" vertical="top" wrapText="1"/>
    </xf>
    <xf numFmtId="0" fontId="5" fillId="36" borderId="16" xfId="0" applyFont="1" applyFill="1" applyBorder="1" applyAlignment="1">
      <alignment horizontal="right" vertical="top" wrapText="1"/>
    </xf>
    <xf numFmtId="1" fontId="5" fillId="36" borderId="10" xfId="0" applyNumberFormat="1" applyFont="1" applyFill="1" applyBorder="1" applyAlignment="1">
      <alignment horizontal="right" vertical="top" wrapText="1"/>
    </xf>
    <xf numFmtId="1" fontId="5" fillId="36" borderId="26" xfId="0" applyNumberFormat="1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" fillId="0" borderId="27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textRotation="90" wrapText="1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5" fillId="37" borderId="13" xfId="0" applyFont="1" applyFill="1" applyBorder="1" applyAlignment="1" applyProtection="1">
      <alignment/>
      <protection locked="0"/>
    </xf>
    <xf numFmtId="0" fontId="6" fillId="37" borderId="13" xfId="0" applyFont="1" applyFill="1" applyBorder="1" applyAlignment="1" applyProtection="1">
      <alignment/>
      <protection locked="0"/>
    </xf>
    <xf numFmtId="0" fontId="6" fillId="37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/>
      <protection/>
    </xf>
    <xf numFmtId="0" fontId="5" fillId="36" borderId="10" xfId="0" applyFont="1" applyFill="1" applyBorder="1" applyAlignment="1" applyProtection="1">
      <alignment/>
      <protection/>
    </xf>
    <xf numFmtId="1" fontId="5" fillId="36" borderId="15" xfId="0" applyNumberFormat="1" applyFont="1" applyFill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0" fontId="9" fillId="34" borderId="11" xfId="0" applyFont="1" applyFill="1" applyBorder="1" applyAlignment="1">
      <alignment horizontal="left" vertical="top" wrapText="1"/>
    </xf>
    <xf numFmtId="0" fontId="10" fillId="0" borderId="11" xfId="0" applyFont="1" applyBorder="1" applyAlignment="1" applyProtection="1">
      <alignment/>
      <protection locked="0"/>
    </xf>
    <xf numFmtId="0" fontId="10" fillId="0" borderId="11" xfId="0" applyFont="1" applyFill="1" applyBorder="1" applyAlignment="1">
      <alignment horizontal="right" vertical="top" wrapText="1"/>
    </xf>
    <xf numFmtId="1" fontId="10" fillId="0" borderId="11" xfId="0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horizontal="right" vertical="top" wrapText="1"/>
    </xf>
    <xf numFmtId="1" fontId="3" fillId="0" borderId="20" xfId="0" applyNumberFormat="1" applyFont="1" applyFill="1" applyBorder="1" applyAlignment="1" applyProtection="1">
      <alignment horizontal="center" wrapText="1"/>
      <protection locked="0"/>
    </xf>
    <xf numFmtId="0" fontId="9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/>
      <protection locked="0"/>
    </xf>
    <xf numFmtId="0" fontId="5" fillId="0" borderId="11" xfId="0" applyFont="1" applyBorder="1" applyAlignment="1" applyProtection="1">
      <alignment horizontal="center" vertical="center" textRotation="90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1" fillId="0" borderId="0" xfId="0" applyFont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textRotation="90"/>
      <protection locked="0"/>
    </xf>
    <xf numFmtId="0" fontId="10" fillId="0" borderId="10" xfId="0" applyFont="1" applyBorder="1" applyAlignment="1" applyProtection="1">
      <alignment horizontal="center" vertical="center" textRotation="90"/>
      <protection locked="0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/>
    </xf>
    <xf numFmtId="0" fontId="10" fillId="35" borderId="3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36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yachkova-ne\&#1056;&#1072;&#1073;&#1086;&#1095;&#1080;&#1081;%20&#1089;&#1090;&#1086;&#1083;\&#1055;&#1080;&#1089;&#1100;&#1084;&#1072;\&#1055;&#1080;&#1089;&#1100;&#1084;&#1072;%202014.04\Documents%20and%20Settings\selivanova-ta\Documentum\Viewed\&#1092;&#1086;&#1088;&#1084;&#1103;%20&#1076;&#1083;&#1103;%20&#1084;&#1086;&#1085;&#1080;&#1090;&#1086;&#1088;&#1080;&#1085;&#1075;&#1072;%20&#1079;&#1072;%201%20&#1095;&#1077;&#1090;&#1074;&#1077;&#1088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хват организованым питанием"/>
      <sheetName val="2. охват без предв. заяв."/>
      <sheetName val="3. Бесплатное питание"/>
      <sheetName val="4 Показатели эффективности"/>
      <sheetName val="нат.нормы 1 ст. з."/>
      <sheetName val="нат. нормы 1 ст. о."/>
      <sheetName val="нат. нормы 2 ст з"/>
      <sheetName val="нат. нормы 2, 3 ст. о."/>
      <sheetName val="Лист1"/>
    </sheetNames>
    <sheetDataSet>
      <sheetData sheetId="0">
        <row r="6">
          <cell r="A6" t="str">
            <v> </v>
          </cell>
          <cell r="B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4">
      <selection activeCell="R29" sqref="R29"/>
    </sheetView>
  </sheetViews>
  <sheetFormatPr defaultColWidth="9.00390625" defaultRowHeight="12.75"/>
  <cols>
    <col min="1" max="1" width="3.375" style="15" customWidth="1"/>
    <col min="2" max="2" width="5.625" style="15" customWidth="1"/>
    <col min="3" max="3" width="5.25390625" style="15" customWidth="1"/>
    <col min="4" max="4" width="9.25390625" style="15" customWidth="1"/>
    <col min="5" max="5" width="5.125" style="15" customWidth="1"/>
    <col min="6" max="6" width="10.375" style="15" customWidth="1"/>
    <col min="7" max="7" width="6.25390625" style="15" customWidth="1"/>
    <col min="8" max="8" width="4.75390625" style="15" customWidth="1"/>
    <col min="9" max="9" width="5.75390625" style="15" customWidth="1"/>
    <col min="10" max="10" width="6.125" style="15" customWidth="1"/>
    <col min="11" max="11" width="4.75390625" style="15" customWidth="1"/>
    <col min="12" max="12" width="6.00390625" style="15" customWidth="1"/>
    <col min="13" max="13" width="4.75390625" style="15" customWidth="1"/>
    <col min="14" max="14" width="7.125" style="15" customWidth="1"/>
    <col min="15" max="15" width="4.75390625" style="15" customWidth="1"/>
    <col min="16" max="16" width="7.75390625" style="15" customWidth="1"/>
    <col min="17" max="17" width="9.625" style="15" customWidth="1"/>
    <col min="18" max="18" width="13.125" style="15" customWidth="1"/>
    <col min="19" max="24" width="9.125" style="15" customWidth="1"/>
    <col min="25" max="16384" width="9.125" style="2" customWidth="1"/>
  </cols>
  <sheetData>
    <row r="1" ht="15.75">
      <c r="A1" s="16" t="s">
        <v>36</v>
      </c>
    </row>
    <row r="2" spans="1:18" ht="35.25" customHeight="1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5"/>
      <c r="Q2" s="5"/>
      <c r="R2" s="5"/>
    </row>
    <row r="3" spans="1:15" ht="44.25" customHeight="1">
      <c r="A3" s="112" t="s">
        <v>17</v>
      </c>
      <c r="B3" s="112" t="s">
        <v>33</v>
      </c>
      <c r="C3" s="114" t="s">
        <v>14</v>
      </c>
      <c r="D3" s="114"/>
      <c r="E3" s="116" t="s">
        <v>15</v>
      </c>
      <c r="F3" s="111" t="s">
        <v>56</v>
      </c>
      <c r="G3" s="111"/>
      <c r="H3" s="111"/>
      <c r="I3" s="111"/>
      <c r="J3" s="111"/>
      <c r="K3" s="111"/>
      <c r="L3" s="111"/>
      <c r="M3" s="111"/>
      <c r="N3" s="111"/>
      <c r="O3" s="111"/>
    </row>
    <row r="4" spans="1:15" ht="78" customHeight="1">
      <c r="A4" s="113"/>
      <c r="B4" s="113"/>
      <c r="C4" s="115"/>
      <c r="D4" s="115"/>
      <c r="E4" s="117"/>
      <c r="F4" s="6" t="s">
        <v>1</v>
      </c>
      <c r="G4" s="6" t="s">
        <v>22</v>
      </c>
      <c r="H4" s="92" t="s">
        <v>16</v>
      </c>
      <c r="I4" s="6" t="s">
        <v>0</v>
      </c>
      <c r="J4" s="6" t="s">
        <v>23</v>
      </c>
      <c r="K4" s="92" t="s">
        <v>16</v>
      </c>
      <c r="L4" s="6" t="s">
        <v>24</v>
      </c>
      <c r="M4" s="92" t="s">
        <v>16</v>
      </c>
      <c r="N4" s="6" t="s">
        <v>25</v>
      </c>
      <c r="O4" s="92" t="s">
        <v>16</v>
      </c>
    </row>
    <row r="5" spans="1:15" ht="13.5" customHeight="1">
      <c r="A5" s="9">
        <v>1</v>
      </c>
      <c r="B5" s="9">
        <v>2</v>
      </c>
      <c r="C5" s="9">
        <v>3</v>
      </c>
      <c r="D5" s="9"/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</row>
    <row r="6" spans="1:15" ht="15.75">
      <c r="A6" s="41" t="s">
        <v>93</v>
      </c>
      <c r="B6" s="41">
        <v>81</v>
      </c>
      <c r="C6" s="11" t="s">
        <v>3</v>
      </c>
      <c r="D6" s="11" t="s">
        <v>54</v>
      </c>
      <c r="E6" s="3">
        <v>119</v>
      </c>
      <c r="F6" s="12">
        <v>68</v>
      </c>
      <c r="G6" s="3">
        <v>87</v>
      </c>
      <c r="H6" s="51">
        <f aca="true" t="shared" si="0" ref="H6:H27">G6/E6*100</f>
        <v>73.10924369747899</v>
      </c>
      <c r="I6" s="12">
        <v>93</v>
      </c>
      <c r="J6" s="3">
        <v>0</v>
      </c>
      <c r="K6" s="51">
        <f aca="true" t="shared" si="1" ref="K6:K27">J6/E6*100</f>
        <v>0</v>
      </c>
      <c r="L6" s="3">
        <v>0</v>
      </c>
      <c r="M6" s="51">
        <f aca="true" t="shared" si="2" ref="M6:M28">L6/E6*100</f>
        <v>0</v>
      </c>
      <c r="N6" s="50">
        <f>G6+J6+L6</f>
        <v>87</v>
      </c>
      <c r="O6" s="51">
        <f aca="true" t="shared" si="3" ref="O6:O28">N6/E6*100</f>
        <v>73.10924369747899</v>
      </c>
    </row>
    <row r="7" spans="1:15" ht="15.75">
      <c r="A7" s="89"/>
      <c r="B7" s="89"/>
      <c r="C7" s="11"/>
      <c r="D7" s="11" t="s">
        <v>55</v>
      </c>
      <c r="E7" s="3"/>
      <c r="F7" s="12">
        <v>0</v>
      </c>
      <c r="G7" s="3">
        <v>0</v>
      </c>
      <c r="H7" s="51" t="e">
        <f t="shared" si="0"/>
        <v>#DIV/0!</v>
      </c>
      <c r="I7" s="12">
        <v>0</v>
      </c>
      <c r="J7" s="3">
        <v>0</v>
      </c>
      <c r="K7" s="51" t="e">
        <f t="shared" si="1"/>
        <v>#DIV/0!</v>
      </c>
      <c r="L7" s="3">
        <v>0</v>
      </c>
      <c r="M7" s="51" t="e">
        <f t="shared" si="2"/>
        <v>#DIV/0!</v>
      </c>
      <c r="N7" s="50">
        <f aca="true" t="shared" si="4" ref="N7:N13">G7+J7+L7</f>
        <v>0</v>
      </c>
      <c r="O7" s="51" t="e">
        <f t="shared" si="3"/>
        <v>#DIV/0!</v>
      </c>
    </row>
    <row r="8" spans="1:15" ht="15.75">
      <c r="A8" s="90"/>
      <c r="B8" s="90"/>
      <c r="C8" s="11" t="s">
        <v>4</v>
      </c>
      <c r="D8" s="11" t="s">
        <v>54</v>
      </c>
      <c r="E8" s="3">
        <v>25</v>
      </c>
      <c r="F8" s="12">
        <v>68</v>
      </c>
      <c r="G8" s="3">
        <v>12</v>
      </c>
      <c r="H8" s="51">
        <f t="shared" si="0"/>
        <v>48</v>
      </c>
      <c r="I8" s="12">
        <v>93</v>
      </c>
      <c r="J8" s="3">
        <v>0</v>
      </c>
      <c r="K8" s="51">
        <f t="shared" si="1"/>
        <v>0</v>
      </c>
      <c r="L8" s="3">
        <v>0</v>
      </c>
      <c r="M8" s="51">
        <f t="shared" si="2"/>
        <v>0</v>
      </c>
      <c r="N8" s="50">
        <f t="shared" si="4"/>
        <v>12</v>
      </c>
      <c r="O8" s="51">
        <f t="shared" si="3"/>
        <v>48</v>
      </c>
    </row>
    <row r="9" spans="1:15" ht="15.75">
      <c r="A9" s="90"/>
      <c r="B9" s="90"/>
      <c r="C9" s="11"/>
      <c r="D9" s="11" t="s">
        <v>55</v>
      </c>
      <c r="E9" s="3">
        <v>99</v>
      </c>
      <c r="F9" s="12">
        <v>82</v>
      </c>
      <c r="G9" s="3">
        <v>65</v>
      </c>
      <c r="H9" s="51">
        <f t="shared" si="0"/>
        <v>65.65656565656566</v>
      </c>
      <c r="I9" s="12">
        <v>93</v>
      </c>
      <c r="J9" s="3">
        <v>1</v>
      </c>
      <c r="K9" s="51">
        <f t="shared" si="1"/>
        <v>1.0101010101010102</v>
      </c>
      <c r="L9" s="3">
        <v>0</v>
      </c>
      <c r="M9" s="51">
        <f t="shared" si="2"/>
        <v>0</v>
      </c>
      <c r="N9" s="50">
        <f t="shared" si="4"/>
        <v>66</v>
      </c>
      <c r="O9" s="51">
        <f t="shared" si="3"/>
        <v>66.66666666666666</v>
      </c>
    </row>
    <row r="10" spans="1:15" ht="15.75">
      <c r="A10" s="90"/>
      <c r="B10" s="90"/>
      <c r="C10" s="11" t="s">
        <v>5</v>
      </c>
      <c r="D10" s="11" t="s">
        <v>54</v>
      </c>
      <c r="E10" s="3">
        <v>30</v>
      </c>
      <c r="F10" s="12">
        <v>68</v>
      </c>
      <c r="G10" s="3">
        <v>16</v>
      </c>
      <c r="H10" s="51">
        <f t="shared" si="0"/>
        <v>53.333333333333336</v>
      </c>
      <c r="I10" s="12">
        <v>93</v>
      </c>
      <c r="J10" s="3">
        <v>1</v>
      </c>
      <c r="K10" s="51">
        <f t="shared" si="1"/>
        <v>3.3333333333333335</v>
      </c>
      <c r="L10" s="3">
        <v>0</v>
      </c>
      <c r="M10" s="51">
        <f t="shared" si="2"/>
        <v>0</v>
      </c>
      <c r="N10" s="50">
        <f t="shared" si="4"/>
        <v>17</v>
      </c>
      <c r="O10" s="51">
        <f t="shared" si="3"/>
        <v>56.666666666666664</v>
      </c>
    </row>
    <row r="11" spans="1:15" ht="15.75">
      <c r="A11" s="90"/>
      <c r="B11" s="90"/>
      <c r="C11" s="11"/>
      <c r="D11" s="11" t="s">
        <v>55</v>
      </c>
      <c r="E11" s="3">
        <v>89</v>
      </c>
      <c r="F11" s="12">
        <v>82</v>
      </c>
      <c r="G11" s="3">
        <v>57</v>
      </c>
      <c r="H11" s="51">
        <f t="shared" si="0"/>
        <v>64.04494382022472</v>
      </c>
      <c r="I11" s="12">
        <v>93</v>
      </c>
      <c r="J11" s="3">
        <v>1</v>
      </c>
      <c r="K11" s="51">
        <f t="shared" si="1"/>
        <v>1.1235955056179776</v>
      </c>
      <c r="L11" s="3">
        <v>0</v>
      </c>
      <c r="M11" s="51">
        <f t="shared" si="2"/>
        <v>0</v>
      </c>
      <c r="N11" s="50">
        <f t="shared" si="4"/>
        <v>58</v>
      </c>
      <c r="O11" s="51">
        <f t="shared" si="3"/>
        <v>65.1685393258427</v>
      </c>
    </row>
    <row r="12" spans="1:15" ht="15.75">
      <c r="A12" s="90"/>
      <c r="B12" s="90"/>
      <c r="C12" s="11" t="s">
        <v>6</v>
      </c>
      <c r="D12" s="11" t="s">
        <v>54</v>
      </c>
      <c r="E12" s="3">
        <v>81</v>
      </c>
      <c r="F12" s="12">
        <v>68</v>
      </c>
      <c r="G12" s="3">
        <v>52</v>
      </c>
      <c r="H12" s="51">
        <f t="shared" si="0"/>
        <v>64.19753086419753</v>
      </c>
      <c r="I12" s="12">
        <v>93</v>
      </c>
      <c r="J12" s="3">
        <v>2</v>
      </c>
      <c r="K12" s="51">
        <f t="shared" si="1"/>
        <v>2.4691358024691357</v>
      </c>
      <c r="L12" s="3">
        <v>0</v>
      </c>
      <c r="M12" s="51">
        <f t="shared" si="2"/>
        <v>0</v>
      </c>
      <c r="N12" s="50">
        <f t="shared" si="4"/>
        <v>54</v>
      </c>
      <c r="O12" s="51">
        <f t="shared" si="3"/>
        <v>66.66666666666666</v>
      </c>
    </row>
    <row r="13" spans="1:15" ht="15.75">
      <c r="A13" s="90"/>
      <c r="B13" s="90"/>
      <c r="C13" s="11"/>
      <c r="D13" s="11" t="s">
        <v>55</v>
      </c>
      <c r="E13" s="3">
        <v>28</v>
      </c>
      <c r="F13" s="12">
        <v>82</v>
      </c>
      <c r="G13" s="3">
        <v>15</v>
      </c>
      <c r="H13" s="51">
        <f t="shared" si="0"/>
        <v>53.57142857142857</v>
      </c>
      <c r="I13" s="12">
        <v>0</v>
      </c>
      <c r="J13" s="3">
        <v>0</v>
      </c>
      <c r="K13" s="51">
        <f t="shared" si="1"/>
        <v>0</v>
      </c>
      <c r="L13" s="3">
        <v>0</v>
      </c>
      <c r="M13" s="51">
        <f t="shared" si="2"/>
        <v>0</v>
      </c>
      <c r="N13" s="50">
        <f t="shared" si="4"/>
        <v>15</v>
      </c>
      <c r="O13" s="51">
        <f t="shared" si="3"/>
        <v>53.57142857142857</v>
      </c>
    </row>
    <row r="14" spans="1:15" ht="15.75">
      <c r="A14" s="90"/>
      <c r="B14" s="90"/>
      <c r="C14" s="11" t="s">
        <v>30</v>
      </c>
      <c r="D14" s="11"/>
      <c r="E14" s="50">
        <f>SUM(E6:E13)</f>
        <v>471</v>
      </c>
      <c r="F14" s="52">
        <f>_xlfn.AVERAGEIF(F6:F13,"&lt;&gt;0")</f>
        <v>74</v>
      </c>
      <c r="G14" s="51">
        <f>SUM(G6:G13)</f>
        <v>304</v>
      </c>
      <c r="H14" s="51">
        <f t="shared" si="0"/>
        <v>64.54352441613588</v>
      </c>
      <c r="I14" s="52">
        <f>_xlfn.AVERAGEIF(I6:I13,"&lt;&gt;0")</f>
        <v>93</v>
      </c>
      <c r="J14" s="51">
        <f>SUM(J6:J13)</f>
        <v>5</v>
      </c>
      <c r="K14" s="51">
        <f t="shared" si="1"/>
        <v>1.0615711252653928</v>
      </c>
      <c r="L14" s="51">
        <f>SUM(L6:L13)</f>
        <v>0</v>
      </c>
      <c r="M14" s="51">
        <f t="shared" si="2"/>
        <v>0</v>
      </c>
      <c r="N14" s="51">
        <f>SUM(N6:N13)</f>
        <v>309</v>
      </c>
      <c r="O14" s="51">
        <f t="shared" si="3"/>
        <v>65.60509554140127</v>
      </c>
    </row>
    <row r="15" spans="1:15" ht="15.75">
      <c r="A15" s="90"/>
      <c r="B15" s="90"/>
      <c r="C15" s="11" t="s">
        <v>7</v>
      </c>
      <c r="D15" s="11" t="s">
        <v>54</v>
      </c>
      <c r="E15" s="3">
        <v>86</v>
      </c>
      <c r="F15" s="12">
        <v>76</v>
      </c>
      <c r="G15" s="3">
        <v>59</v>
      </c>
      <c r="H15" s="51">
        <f t="shared" si="0"/>
        <v>68.6046511627907</v>
      </c>
      <c r="I15" s="12">
        <v>98</v>
      </c>
      <c r="J15" s="3">
        <v>1</v>
      </c>
      <c r="K15" s="51">
        <f t="shared" si="1"/>
        <v>1.1627906976744187</v>
      </c>
      <c r="L15" s="3">
        <v>0</v>
      </c>
      <c r="M15" s="51">
        <f t="shared" si="2"/>
        <v>0</v>
      </c>
      <c r="N15" s="50">
        <f aca="true" t="shared" si="5" ref="N15:N22">G15+J15+L15</f>
        <v>60</v>
      </c>
      <c r="O15" s="51">
        <f t="shared" si="3"/>
        <v>69.76744186046511</v>
      </c>
    </row>
    <row r="16" spans="1:15" ht="15.75">
      <c r="A16" s="90"/>
      <c r="B16" s="90"/>
      <c r="C16" s="11"/>
      <c r="D16" s="11" t="s">
        <v>55</v>
      </c>
      <c r="E16" s="3">
        <v>0</v>
      </c>
      <c r="F16" s="12">
        <v>0</v>
      </c>
      <c r="G16" s="3">
        <v>0</v>
      </c>
      <c r="H16" s="51" t="e">
        <f t="shared" si="0"/>
        <v>#DIV/0!</v>
      </c>
      <c r="I16" s="12">
        <v>0</v>
      </c>
      <c r="J16" s="3">
        <v>0</v>
      </c>
      <c r="K16" s="51" t="e">
        <f t="shared" si="1"/>
        <v>#DIV/0!</v>
      </c>
      <c r="L16" s="3">
        <v>0</v>
      </c>
      <c r="M16" s="51" t="e">
        <f t="shared" si="2"/>
        <v>#DIV/0!</v>
      </c>
      <c r="N16" s="50">
        <f t="shared" si="5"/>
        <v>0</v>
      </c>
      <c r="O16" s="51" t="e">
        <f t="shared" si="3"/>
        <v>#DIV/0!</v>
      </c>
    </row>
    <row r="17" spans="1:15" ht="15.75">
      <c r="A17" s="90"/>
      <c r="B17" s="90"/>
      <c r="C17" s="14" t="s">
        <v>8</v>
      </c>
      <c r="D17" s="11" t="s">
        <v>54</v>
      </c>
      <c r="E17" s="3">
        <v>0</v>
      </c>
      <c r="F17" s="12">
        <v>0</v>
      </c>
      <c r="G17" s="3">
        <v>0</v>
      </c>
      <c r="H17" s="51" t="e">
        <f t="shared" si="0"/>
        <v>#DIV/0!</v>
      </c>
      <c r="I17" s="12">
        <v>0</v>
      </c>
      <c r="J17" s="3">
        <v>0</v>
      </c>
      <c r="K17" s="51" t="e">
        <f t="shared" si="1"/>
        <v>#DIV/0!</v>
      </c>
      <c r="L17" s="3">
        <v>0</v>
      </c>
      <c r="M17" s="51" t="e">
        <f t="shared" si="2"/>
        <v>#DIV/0!</v>
      </c>
      <c r="N17" s="50">
        <f t="shared" si="5"/>
        <v>0</v>
      </c>
      <c r="O17" s="51" t="e">
        <f t="shared" si="3"/>
        <v>#DIV/0!</v>
      </c>
    </row>
    <row r="18" spans="1:15" ht="15.75">
      <c r="A18" s="90"/>
      <c r="B18" s="90"/>
      <c r="C18" s="14"/>
      <c r="D18" s="11" t="s">
        <v>55</v>
      </c>
      <c r="E18" s="3">
        <v>73</v>
      </c>
      <c r="F18" s="12">
        <v>87</v>
      </c>
      <c r="G18" s="3">
        <v>46</v>
      </c>
      <c r="H18" s="51">
        <f t="shared" si="0"/>
        <v>63.013698630136986</v>
      </c>
      <c r="I18" s="12">
        <v>98</v>
      </c>
      <c r="J18" s="3">
        <v>2</v>
      </c>
      <c r="K18" s="51">
        <f t="shared" si="1"/>
        <v>2.73972602739726</v>
      </c>
      <c r="L18" s="3">
        <v>0</v>
      </c>
      <c r="M18" s="51">
        <f t="shared" si="2"/>
        <v>0</v>
      </c>
      <c r="N18" s="50">
        <f t="shared" si="5"/>
        <v>48</v>
      </c>
      <c r="O18" s="51">
        <f t="shared" si="3"/>
        <v>65.75342465753424</v>
      </c>
    </row>
    <row r="19" spans="1:15" ht="15.75">
      <c r="A19" s="90"/>
      <c r="B19" s="90"/>
      <c r="C19" s="14" t="s">
        <v>9</v>
      </c>
      <c r="D19" s="11" t="s">
        <v>54</v>
      </c>
      <c r="E19" s="3">
        <v>0</v>
      </c>
      <c r="F19" s="12">
        <v>0</v>
      </c>
      <c r="G19" s="3">
        <v>0</v>
      </c>
      <c r="H19" s="51" t="e">
        <f t="shared" si="0"/>
        <v>#DIV/0!</v>
      </c>
      <c r="I19" s="12">
        <v>0</v>
      </c>
      <c r="J19" s="3">
        <v>0</v>
      </c>
      <c r="K19" s="51" t="e">
        <f t="shared" si="1"/>
        <v>#DIV/0!</v>
      </c>
      <c r="L19" s="3">
        <v>0</v>
      </c>
      <c r="M19" s="51" t="e">
        <f t="shared" si="2"/>
        <v>#DIV/0!</v>
      </c>
      <c r="N19" s="50">
        <f t="shared" si="5"/>
        <v>0</v>
      </c>
      <c r="O19" s="51" t="e">
        <f t="shared" si="3"/>
        <v>#DIV/0!</v>
      </c>
    </row>
    <row r="20" spans="1:15" ht="15.75">
      <c r="A20" s="90"/>
      <c r="B20" s="90"/>
      <c r="C20" s="14"/>
      <c r="D20" s="11" t="s">
        <v>55</v>
      </c>
      <c r="E20" s="3">
        <v>71</v>
      </c>
      <c r="F20" s="12">
        <v>87</v>
      </c>
      <c r="G20" s="3">
        <v>40</v>
      </c>
      <c r="H20" s="51">
        <f t="shared" si="0"/>
        <v>56.33802816901409</v>
      </c>
      <c r="I20" s="12">
        <v>98</v>
      </c>
      <c r="J20" s="3">
        <v>1</v>
      </c>
      <c r="K20" s="51">
        <f t="shared" si="1"/>
        <v>1.4084507042253522</v>
      </c>
      <c r="L20" s="3">
        <v>0</v>
      </c>
      <c r="M20" s="51">
        <f t="shared" si="2"/>
        <v>0</v>
      </c>
      <c r="N20" s="50">
        <f t="shared" si="5"/>
        <v>41</v>
      </c>
      <c r="O20" s="51">
        <f t="shared" si="3"/>
        <v>57.74647887323944</v>
      </c>
    </row>
    <row r="21" spans="1:15" ht="15.75">
      <c r="A21" s="90"/>
      <c r="B21" s="90"/>
      <c r="C21" s="14" t="s">
        <v>10</v>
      </c>
      <c r="D21" s="11" t="s">
        <v>54</v>
      </c>
      <c r="E21" s="3">
        <v>88</v>
      </c>
      <c r="F21" s="12">
        <v>76</v>
      </c>
      <c r="G21" s="3">
        <v>26</v>
      </c>
      <c r="H21" s="51">
        <f t="shared" si="0"/>
        <v>29.545454545454547</v>
      </c>
      <c r="I21" s="12">
        <v>98</v>
      </c>
      <c r="J21" s="3">
        <v>2</v>
      </c>
      <c r="K21" s="51">
        <f t="shared" si="1"/>
        <v>2.272727272727273</v>
      </c>
      <c r="L21" s="3">
        <v>0</v>
      </c>
      <c r="M21" s="51">
        <f t="shared" si="2"/>
        <v>0</v>
      </c>
      <c r="N21" s="50">
        <f t="shared" si="5"/>
        <v>28</v>
      </c>
      <c r="O21" s="51">
        <f t="shared" si="3"/>
        <v>31.818181818181817</v>
      </c>
    </row>
    <row r="22" spans="1:15" ht="15.75">
      <c r="A22" s="90"/>
      <c r="B22" s="90"/>
      <c r="C22" s="14"/>
      <c r="D22" s="11" t="s">
        <v>55</v>
      </c>
      <c r="E22" s="3">
        <v>0</v>
      </c>
      <c r="F22" s="12">
        <v>0</v>
      </c>
      <c r="G22" s="3">
        <v>0</v>
      </c>
      <c r="H22" s="51" t="e">
        <f t="shared" si="0"/>
        <v>#DIV/0!</v>
      </c>
      <c r="I22" s="12">
        <v>0</v>
      </c>
      <c r="J22" s="3">
        <v>0</v>
      </c>
      <c r="K22" s="51" t="e">
        <f t="shared" si="1"/>
        <v>#DIV/0!</v>
      </c>
      <c r="L22" s="3">
        <v>0</v>
      </c>
      <c r="M22" s="51" t="e">
        <f t="shared" si="2"/>
        <v>#DIV/0!</v>
      </c>
      <c r="N22" s="50">
        <f t="shared" si="5"/>
        <v>0</v>
      </c>
      <c r="O22" s="51" t="e">
        <f t="shared" si="3"/>
        <v>#DIV/0!</v>
      </c>
    </row>
    <row r="23" spans="1:15" ht="15.75">
      <c r="A23" s="90"/>
      <c r="B23" s="90"/>
      <c r="C23" s="14" t="s">
        <v>11</v>
      </c>
      <c r="D23" s="11" t="s">
        <v>54</v>
      </c>
      <c r="E23" s="3">
        <v>78</v>
      </c>
      <c r="F23" s="12">
        <v>76</v>
      </c>
      <c r="G23" s="3">
        <v>29</v>
      </c>
      <c r="H23" s="51">
        <f t="shared" si="0"/>
        <v>37.17948717948718</v>
      </c>
      <c r="I23" s="12">
        <v>98</v>
      </c>
      <c r="J23" s="3">
        <v>1</v>
      </c>
      <c r="K23" s="51">
        <f t="shared" si="1"/>
        <v>1.282051282051282</v>
      </c>
      <c r="L23" s="3">
        <v>0</v>
      </c>
      <c r="M23" s="51">
        <f t="shared" si="2"/>
        <v>0</v>
      </c>
      <c r="N23" s="50">
        <f>G23+J23+L23</f>
        <v>30</v>
      </c>
      <c r="O23" s="51">
        <f t="shared" si="3"/>
        <v>38.46153846153847</v>
      </c>
    </row>
    <row r="24" spans="1:15" ht="15.75">
      <c r="A24" s="90"/>
      <c r="B24" s="90"/>
      <c r="C24" s="14" t="s">
        <v>31</v>
      </c>
      <c r="D24" s="14"/>
      <c r="E24" s="50">
        <f>SUM(E15:E23)</f>
        <v>396</v>
      </c>
      <c r="F24" s="52">
        <f>_xlfn.AVERAGEIF(F15:F23,"&lt;&gt;0")</f>
        <v>80.4</v>
      </c>
      <c r="G24" s="50">
        <f>SUM(G15:G23)</f>
        <v>200</v>
      </c>
      <c r="H24" s="51">
        <f t="shared" si="0"/>
        <v>50.505050505050505</v>
      </c>
      <c r="I24" s="52">
        <f>_xlfn.AVERAGEIF(I15:I23,"&lt;&gt;0")</f>
        <v>98</v>
      </c>
      <c r="J24" s="50">
        <f>SUM(J15:J23)</f>
        <v>7</v>
      </c>
      <c r="K24" s="51">
        <f t="shared" si="1"/>
        <v>1.7676767676767675</v>
      </c>
      <c r="L24" s="50">
        <f>SUM(L15:L23)</f>
        <v>0</v>
      </c>
      <c r="M24" s="51">
        <f t="shared" si="2"/>
        <v>0</v>
      </c>
      <c r="N24" s="50">
        <f>SUM(N15:N23)</f>
        <v>207</v>
      </c>
      <c r="O24" s="51">
        <f t="shared" si="3"/>
        <v>52.27272727272727</v>
      </c>
    </row>
    <row r="25" spans="1:15" ht="15.75">
      <c r="A25" s="90"/>
      <c r="B25" s="90"/>
      <c r="C25" s="14" t="s">
        <v>12</v>
      </c>
      <c r="D25" s="14"/>
      <c r="E25" s="3">
        <v>30</v>
      </c>
      <c r="F25" s="12">
        <v>76</v>
      </c>
      <c r="G25" s="4">
        <v>11</v>
      </c>
      <c r="H25" s="51">
        <f t="shared" si="0"/>
        <v>36.666666666666664</v>
      </c>
      <c r="I25" s="12">
        <v>98</v>
      </c>
      <c r="J25" s="4">
        <v>0</v>
      </c>
      <c r="K25" s="51">
        <f t="shared" si="1"/>
        <v>0</v>
      </c>
      <c r="L25" s="4">
        <v>0</v>
      </c>
      <c r="M25" s="51">
        <f t="shared" si="2"/>
        <v>0</v>
      </c>
      <c r="N25" s="50">
        <f>G25+J25+L25</f>
        <v>11</v>
      </c>
      <c r="O25" s="51">
        <f t="shared" si="3"/>
        <v>36.666666666666664</v>
      </c>
    </row>
    <row r="26" spans="1:15" ht="15.75">
      <c r="A26" s="90"/>
      <c r="B26" s="90"/>
      <c r="C26" s="14" t="s">
        <v>13</v>
      </c>
      <c r="D26" s="14"/>
      <c r="E26" s="3">
        <v>21</v>
      </c>
      <c r="F26" s="12">
        <v>76</v>
      </c>
      <c r="G26" s="4">
        <v>8</v>
      </c>
      <c r="H26" s="51">
        <f t="shared" si="0"/>
        <v>38.095238095238095</v>
      </c>
      <c r="I26" s="12">
        <v>98</v>
      </c>
      <c r="J26" s="4">
        <v>0</v>
      </c>
      <c r="K26" s="51">
        <f t="shared" si="1"/>
        <v>0</v>
      </c>
      <c r="L26" s="4">
        <v>0</v>
      </c>
      <c r="M26" s="51">
        <f t="shared" si="2"/>
        <v>0</v>
      </c>
      <c r="N26" s="50">
        <f>G26+J26+L26</f>
        <v>8</v>
      </c>
      <c r="O26" s="51">
        <f t="shared" si="3"/>
        <v>38.095238095238095</v>
      </c>
    </row>
    <row r="27" spans="1:15" ht="15.75">
      <c r="A27" s="90"/>
      <c r="B27" s="90"/>
      <c r="C27" s="14" t="s">
        <v>32</v>
      </c>
      <c r="D27" s="14"/>
      <c r="E27" s="50">
        <f>SUM(E25:E26)</f>
        <v>51</v>
      </c>
      <c r="F27" s="52">
        <f>_xlfn.AVERAGEIF(F25:F26,"&lt;&gt;0")</f>
        <v>76</v>
      </c>
      <c r="G27" s="51">
        <f>SUM(G25:G26)</f>
        <v>19</v>
      </c>
      <c r="H27" s="51">
        <f t="shared" si="0"/>
        <v>37.254901960784316</v>
      </c>
      <c r="I27" s="52">
        <f>_xlfn.AVERAGEIF(I19:I26,"&lt;&gt;0")</f>
        <v>98</v>
      </c>
      <c r="J27" s="51">
        <f>SUM(J25:J26)</f>
        <v>0</v>
      </c>
      <c r="K27" s="51">
        <f t="shared" si="1"/>
        <v>0</v>
      </c>
      <c r="L27" s="51">
        <f>SUM(L25:L26)</f>
        <v>0</v>
      </c>
      <c r="M27" s="51">
        <f t="shared" si="2"/>
        <v>0</v>
      </c>
      <c r="N27" s="51">
        <f>SUM(N25:N26)</f>
        <v>19</v>
      </c>
      <c r="O27" s="51">
        <f t="shared" si="3"/>
        <v>37.254901960784316</v>
      </c>
    </row>
    <row r="28" spans="1:15" ht="15.75">
      <c r="A28" s="91"/>
      <c r="B28" s="91"/>
      <c r="C28" s="11" t="s">
        <v>2</v>
      </c>
      <c r="D28" s="11"/>
      <c r="E28" s="50">
        <f>E14+E24+E27</f>
        <v>918</v>
      </c>
      <c r="F28" s="52"/>
      <c r="G28" s="50">
        <f>G14+G24+G27</f>
        <v>523</v>
      </c>
      <c r="H28" s="50">
        <f>H14+H24+H27</f>
        <v>152.3034768819707</v>
      </c>
      <c r="I28" s="52"/>
      <c r="J28" s="51">
        <f>J14+J24+J27</f>
        <v>12</v>
      </c>
      <c r="K28" s="51">
        <f>AVERAGE(K14+K24+K27)</f>
        <v>2.8292478929421603</v>
      </c>
      <c r="L28" s="51">
        <f>L14+L24+L27</f>
        <v>0</v>
      </c>
      <c r="M28" s="51">
        <f t="shared" si="2"/>
        <v>0</v>
      </c>
      <c r="N28" s="51">
        <f>N14+N24+N27</f>
        <v>535</v>
      </c>
      <c r="O28" s="51">
        <f t="shared" si="3"/>
        <v>58.27886710239652</v>
      </c>
    </row>
    <row r="29" spans="1:15" ht="15.75" customHeight="1">
      <c r="A29" s="108" t="s">
        <v>89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ht="47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0" ht="15.75">
      <c r="A31" s="63" t="s">
        <v>63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.75">
      <c r="A32" s="63"/>
      <c r="B32" s="63"/>
      <c r="C32" s="63"/>
      <c r="D32" s="63"/>
      <c r="E32" s="63"/>
      <c r="F32" s="63"/>
      <c r="G32" s="63"/>
      <c r="H32" s="63"/>
      <c r="I32" s="63"/>
      <c r="J32" s="63"/>
    </row>
  </sheetData>
  <sheetProtection/>
  <protectedRanges>
    <protectedRange password="CF7A" sqref="H6:H27" name="Диапазон1"/>
  </protectedRanges>
  <mergeCells count="8">
    <mergeCell ref="A29:O30"/>
    <mergeCell ref="A2:O2"/>
    <mergeCell ref="F3:O3"/>
    <mergeCell ref="A3:A4"/>
    <mergeCell ref="B3:B4"/>
    <mergeCell ref="C3:C4"/>
    <mergeCell ref="E3:E4"/>
    <mergeCell ref="D3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4.75390625" style="15" customWidth="1"/>
    <col min="2" max="2" width="5.625" style="15" customWidth="1"/>
    <col min="3" max="4" width="8.75390625" style="15" customWidth="1"/>
    <col min="5" max="6" width="8.625" style="15" customWidth="1"/>
    <col min="7" max="7" width="8.25390625" style="15" customWidth="1"/>
    <col min="8" max="8" width="5.625" style="15" customWidth="1"/>
    <col min="9" max="9" width="7.75390625" style="15" customWidth="1"/>
    <col min="10" max="10" width="7.25390625" style="15" customWidth="1"/>
    <col min="11" max="11" width="4.75390625" style="15" customWidth="1"/>
    <col min="12" max="12" width="10.00390625" style="15" customWidth="1"/>
    <col min="13" max="13" width="5.375" style="15" customWidth="1"/>
    <col min="14" max="14" width="6.875" style="15" customWidth="1"/>
    <col min="15" max="15" width="5.625" style="15" customWidth="1"/>
    <col min="16" max="16" width="12.75390625" style="15" customWidth="1"/>
    <col min="17" max="17" width="8.00390625" style="2" customWidth="1"/>
    <col min="18" max="20" width="9.125" style="2" customWidth="1"/>
    <col min="21" max="21" width="8.625" style="2" customWidth="1"/>
    <col min="22" max="22" width="9.875" style="2" customWidth="1"/>
    <col min="23" max="24" width="7.75390625" style="2" customWidth="1"/>
    <col min="25" max="25" width="9.625" style="2" customWidth="1"/>
    <col min="26" max="26" width="13.125" style="2" customWidth="1"/>
    <col min="27" max="16384" width="9.125" style="2" customWidth="1"/>
  </cols>
  <sheetData>
    <row r="1" ht="15.75">
      <c r="A1" s="16" t="s">
        <v>37</v>
      </c>
    </row>
    <row r="2" spans="1:26" ht="20.2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  <c r="S2" s="1"/>
      <c r="T2" s="1"/>
      <c r="U2" s="1"/>
      <c r="V2" s="1"/>
      <c r="W2" s="1"/>
      <c r="X2" s="1"/>
      <c r="Y2" s="1"/>
      <c r="Z2" s="1"/>
    </row>
    <row r="3" spans="1:16" ht="27.75" customHeight="1">
      <c r="A3" s="112" t="s">
        <v>17</v>
      </c>
      <c r="B3" s="112" t="s">
        <v>18</v>
      </c>
      <c r="C3" s="119" t="s">
        <v>14</v>
      </c>
      <c r="D3" s="38"/>
      <c r="E3" s="116" t="s">
        <v>15</v>
      </c>
      <c r="F3" s="111" t="s">
        <v>34</v>
      </c>
      <c r="G3" s="111"/>
      <c r="H3" s="111"/>
      <c r="I3" s="111"/>
      <c r="J3" s="111"/>
      <c r="K3" s="111"/>
      <c r="L3" s="111"/>
      <c r="M3" s="111"/>
      <c r="N3" s="111"/>
      <c r="O3" s="111"/>
      <c r="P3" s="116" t="s">
        <v>35</v>
      </c>
    </row>
    <row r="4" spans="1:16" ht="55.5" customHeight="1">
      <c r="A4" s="113"/>
      <c r="B4" s="113"/>
      <c r="C4" s="120"/>
      <c r="D4" s="39"/>
      <c r="E4" s="117"/>
      <c r="F4" s="7" t="s">
        <v>27</v>
      </c>
      <c r="G4" s="7" t="s">
        <v>22</v>
      </c>
      <c r="H4" s="8" t="s">
        <v>16</v>
      </c>
      <c r="I4" s="7" t="s">
        <v>28</v>
      </c>
      <c r="J4" s="7" t="s">
        <v>23</v>
      </c>
      <c r="K4" s="8" t="s">
        <v>16</v>
      </c>
      <c r="L4" s="7" t="s">
        <v>24</v>
      </c>
      <c r="M4" s="8" t="s">
        <v>16</v>
      </c>
      <c r="N4" s="7" t="s">
        <v>25</v>
      </c>
      <c r="O4" s="8" t="s">
        <v>16</v>
      </c>
      <c r="P4" s="117"/>
    </row>
    <row r="5" spans="1:16" ht="15.75">
      <c r="A5" s="9">
        <v>1</v>
      </c>
      <c r="B5" s="9">
        <v>2</v>
      </c>
      <c r="C5" s="9">
        <v>3</v>
      </c>
      <c r="D5" s="9"/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</row>
    <row r="6" spans="1:16" ht="15.75">
      <c r="A6" s="10" t="s">
        <v>93</v>
      </c>
      <c r="B6" s="10">
        <v>81</v>
      </c>
      <c r="C6" s="11" t="s">
        <v>3</v>
      </c>
      <c r="D6" s="11" t="s">
        <v>54</v>
      </c>
      <c r="E6" s="93">
        <f>'1. охват организованым питанием'!E6</f>
        <v>119</v>
      </c>
      <c r="F6" s="12">
        <v>68</v>
      </c>
      <c r="G6" s="4">
        <v>0</v>
      </c>
      <c r="H6" s="51">
        <f>G6/E6*100</f>
        <v>0</v>
      </c>
      <c r="I6" s="12">
        <v>93</v>
      </c>
      <c r="J6" s="4">
        <v>0</v>
      </c>
      <c r="K6" s="51">
        <f>J6/E6*100</f>
        <v>0</v>
      </c>
      <c r="L6" s="4">
        <v>0</v>
      </c>
      <c r="M6" s="50">
        <f>L6/E6*100</f>
        <v>0</v>
      </c>
      <c r="N6" s="50">
        <f>G6+J6+L6</f>
        <v>0</v>
      </c>
      <c r="O6" s="51">
        <f>N6/E6*100</f>
        <v>0</v>
      </c>
      <c r="P6" s="13">
        <v>0</v>
      </c>
    </row>
    <row r="7" spans="1:16" ht="15.75">
      <c r="A7" s="40"/>
      <c r="B7" s="40"/>
      <c r="C7" s="11"/>
      <c r="D7" s="11" t="s">
        <v>55</v>
      </c>
      <c r="E7" s="93">
        <f>'1. охват организованым питанием'!E7</f>
        <v>0</v>
      </c>
      <c r="F7" s="12">
        <v>0</v>
      </c>
      <c r="G7" s="4">
        <v>0</v>
      </c>
      <c r="H7" s="51" t="e">
        <f aca="true" t="shared" si="0" ref="H7:H28">G7/E7*100</f>
        <v>#DIV/0!</v>
      </c>
      <c r="I7" s="12">
        <v>0</v>
      </c>
      <c r="J7" s="4">
        <v>0</v>
      </c>
      <c r="K7" s="51" t="e">
        <f aca="true" t="shared" si="1" ref="K7:K28">J7/E7*100</f>
        <v>#DIV/0!</v>
      </c>
      <c r="L7" s="4">
        <v>0</v>
      </c>
      <c r="M7" s="50" t="e">
        <f aca="true" t="shared" si="2" ref="M7:M28">L7/E7*100</f>
        <v>#DIV/0!</v>
      </c>
      <c r="N7" s="50">
        <f aca="true" t="shared" si="3" ref="N7:N13">G7+J7+L7</f>
        <v>0</v>
      </c>
      <c r="O7" s="51" t="e">
        <f aca="true" t="shared" si="4" ref="O7:O28">N7/E7*100</f>
        <v>#DIV/0!</v>
      </c>
      <c r="P7" s="13">
        <v>0</v>
      </c>
    </row>
    <row r="8" spans="1:16" ht="15.75">
      <c r="A8" s="17"/>
      <c r="B8" s="17"/>
      <c r="C8" s="11" t="s">
        <v>4</v>
      </c>
      <c r="D8" s="11" t="s">
        <v>54</v>
      </c>
      <c r="E8" s="93">
        <f>'1. охват организованым питанием'!E8</f>
        <v>25</v>
      </c>
      <c r="F8" s="12">
        <v>68</v>
      </c>
      <c r="G8" s="4">
        <v>0</v>
      </c>
      <c r="H8" s="51">
        <f t="shared" si="0"/>
        <v>0</v>
      </c>
      <c r="I8" s="12">
        <v>93</v>
      </c>
      <c r="J8" s="4">
        <v>0</v>
      </c>
      <c r="K8" s="51">
        <f t="shared" si="1"/>
        <v>0</v>
      </c>
      <c r="L8" s="4">
        <v>0</v>
      </c>
      <c r="M8" s="50">
        <f t="shared" si="2"/>
        <v>0</v>
      </c>
      <c r="N8" s="50">
        <f t="shared" si="3"/>
        <v>0</v>
      </c>
      <c r="O8" s="51">
        <f t="shared" si="4"/>
        <v>0</v>
      </c>
      <c r="P8" s="13">
        <v>0</v>
      </c>
    </row>
    <row r="9" spans="1:16" ht="15.75">
      <c r="A9" s="17"/>
      <c r="B9" s="17"/>
      <c r="C9" s="11"/>
      <c r="D9" s="11" t="s">
        <v>55</v>
      </c>
      <c r="E9" s="93">
        <f>'1. охват организованым питанием'!E9</f>
        <v>99</v>
      </c>
      <c r="F9" s="12">
        <v>82</v>
      </c>
      <c r="G9" s="4">
        <v>0</v>
      </c>
      <c r="H9" s="51">
        <f t="shared" si="0"/>
        <v>0</v>
      </c>
      <c r="I9" s="12">
        <v>93</v>
      </c>
      <c r="J9" s="4">
        <v>0</v>
      </c>
      <c r="K9" s="51">
        <f t="shared" si="1"/>
        <v>0</v>
      </c>
      <c r="L9" s="4">
        <v>0</v>
      </c>
      <c r="M9" s="50">
        <f t="shared" si="2"/>
        <v>0</v>
      </c>
      <c r="N9" s="50">
        <f t="shared" si="3"/>
        <v>0</v>
      </c>
      <c r="O9" s="51">
        <f t="shared" si="4"/>
        <v>0</v>
      </c>
      <c r="P9" s="13">
        <v>0</v>
      </c>
    </row>
    <row r="10" spans="1:16" ht="15.75">
      <c r="A10" s="17"/>
      <c r="B10" s="17"/>
      <c r="C10" s="11" t="s">
        <v>5</v>
      </c>
      <c r="D10" s="11" t="s">
        <v>54</v>
      </c>
      <c r="E10" s="93">
        <f>'1. охват организованым питанием'!E10</f>
        <v>30</v>
      </c>
      <c r="F10" s="12">
        <v>68</v>
      </c>
      <c r="G10" s="4">
        <v>0</v>
      </c>
      <c r="H10" s="51">
        <f t="shared" si="0"/>
        <v>0</v>
      </c>
      <c r="I10" s="12">
        <v>93</v>
      </c>
      <c r="J10" s="4">
        <v>0</v>
      </c>
      <c r="K10" s="51">
        <f t="shared" si="1"/>
        <v>0</v>
      </c>
      <c r="L10" s="4">
        <v>0</v>
      </c>
      <c r="M10" s="50">
        <f t="shared" si="2"/>
        <v>0</v>
      </c>
      <c r="N10" s="50">
        <f t="shared" si="3"/>
        <v>0</v>
      </c>
      <c r="O10" s="51">
        <f t="shared" si="4"/>
        <v>0</v>
      </c>
      <c r="P10" s="13">
        <v>0</v>
      </c>
    </row>
    <row r="11" spans="1:16" ht="15.75">
      <c r="A11" s="17"/>
      <c r="B11" s="17"/>
      <c r="C11" s="11"/>
      <c r="D11" s="11" t="s">
        <v>55</v>
      </c>
      <c r="E11" s="93">
        <f>'1. охват организованым питанием'!E11</f>
        <v>89</v>
      </c>
      <c r="F11" s="12">
        <v>82</v>
      </c>
      <c r="G11" s="4">
        <v>0</v>
      </c>
      <c r="H11" s="51">
        <f t="shared" si="0"/>
        <v>0</v>
      </c>
      <c r="I11" s="12">
        <v>93</v>
      </c>
      <c r="J11" s="4">
        <v>0</v>
      </c>
      <c r="K11" s="51">
        <f t="shared" si="1"/>
        <v>0</v>
      </c>
      <c r="L11" s="4">
        <v>0</v>
      </c>
      <c r="M11" s="50">
        <f t="shared" si="2"/>
        <v>0</v>
      </c>
      <c r="N11" s="50">
        <f t="shared" si="3"/>
        <v>0</v>
      </c>
      <c r="O11" s="51">
        <f t="shared" si="4"/>
        <v>0</v>
      </c>
      <c r="P11" s="13">
        <v>0</v>
      </c>
    </row>
    <row r="12" spans="1:16" ht="15.75">
      <c r="A12" s="17"/>
      <c r="B12" s="17"/>
      <c r="C12" s="11" t="s">
        <v>6</v>
      </c>
      <c r="D12" s="11" t="s">
        <v>54</v>
      </c>
      <c r="E12" s="93">
        <f>'1. охват организованым питанием'!E12</f>
        <v>81</v>
      </c>
      <c r="F12" s="12">
        <v>68</v>
      </c>
      <c r="G12" s="4">
        <v>1</v>
      </c>
      <c r="H12" s="51">
        <f t="shared" si="0"/>
        <v>1.2345679012345678</v>
      </c>
      <c r="I12" s="12">
        <v>93</v>
      </c>
      <c r="J12" s="4">
        <v>0</v>
      </c>
      <c r="K12" s="51">
        <f t="shared" si="1"/>
        <v>0</v>
      </c>
      <c r="L12" s="4">
        <v>0</v>
      </c>
      <c r="M12" s="50">
        <f t="shared" si="2"/>
        <v>0</v>
      </c>
      <c r="N12" s="50">
        <f t="shared" si="3"/>
        <v>1</v>
      </c>
      <c r="O12" s="51">
        <f t="shared" si="4"/>
        <v>1.2345679012345678</v>
      </c>
      <c r="P12" s="13">
        <v>0</v>
      </c>
    </row>
    <row r="13" spans="1:16" ht="15.75">
      <c r="A13" s="17"/>
      <c r="B13" s="17"/>
      <c r="C13" s="11"/>
      <c r="D13" s="11" t="s">
        <v>55</v>
      </c>
      <c r="E13" s="93">
        <f>'1. охват организованым питанием'!E13</f>
        <v>28</v>
      </c>
      <c r="F13" s="12">
        <v>82</v>
      </c>
      <c r="G13" s="4">
        <v>1</v>
      </c>
      <c r="H13" s="51">
        <f t="shared" si="0"/>
        <v>3.571428571428571</v>
      </c>
      <c r="I13" s="12">
        <v>93</v>
      </c>
      <c r="J13" s="4">
        <v>0</v>
      </c>
      <c r="K13" s="51">
        <f t="shared" si="1"/>
        <v>0</v>
      </c>
      <c r="L13" s="4">
        <v>0</v>
      </c>
      <c r="M13" s="50">
        <f t="shared" si="2"/>
        <v>0</v>
      </c>
      <c r="N13" s="50">
        <f t="shared" si="3"/>
        <v>1</v>
      </c>
      <c r="O13" s="51">
        <f t="shared" si="4"/>
        <v>3.571428571428571</v>
      </c>
      <c r="P13" s="13">
        <v>0</v>
      </c>
    </row>
    <row r="14" spans="1:16" ht="15.75">
      <c r="A14" s="17"/>
      <c r="B14" s="17"/>
      <c r="C14" s="11" t="s">
        <v>19</v>
      </c>
      <c r="D14" s="11"/>
      <c r="E14" s="94">
        <f>SUM(E6:E13)</f>
        <v>471</v>
      </c>
      <c r="F14" s="52">
        <f>_xlfn.AVERAGEIF(F6:F13,"&lt;&gt;0")</f>
        <v>74</v>
      </c>
      <c r="G14" s="51">
        <f>SUM(G6:G13)</f>
        <v>2</v>
      </c>
      <c r="H14" s="51">
        <f t="shared" si="0"/>
        <v>0.42462845010615713</v>
      </c>
      <c r="I14" s="52">
        <f>_xlfn.AVERAGEIF(I6:I13,"&lt;&gt;0")</f>
        <v>93</v>
      </c>
      <c r="J14" s="50">
        <f>SUM(J6:J13)</f>
        <v>0</v>
      </c>
      <c r="K14" s="51">
        <f t="shared" si="1"/>
        <v>0</v>
      </c>
      <c r="L14" s="51">
        <f>SUM(L6:L13)</f>
        <v>0</v>
      </c>
      <c r="M14" s="50">
        <f t="shared" si="2"/>
        <v>0</v>
      </c>
      <c r="N14" s="51">
        <f>G14+J14+L14</f>
        <v>2</v>
      </c>
      <c r="O14" s="51">
        <f t="shared" si="4"/>
        <v>0.42462845010615713</v>
      </c>
      <c r="P14" s="51">
        <f>SUM(P6:P13)</f>
        <v>0</v>
      </c>
    </row>
    <row r="15" spans="1:16" ht="15.75">
      <c r="A15" s="17"/>
      <c r="B15" s="17"/>
      <c r="C15" s="11" t="s">
        <v>7</v>
      </c>
      <c r="D15" s="11" t="s">
        <v>54</v>
      </c>
      <c r="E15" s="93">
        <f>'1. охват организованым питанием'!E15</f>
        <v>86</v>
      </c>
      <c r="F15" s="12">
        <v>76</v>
      </c>
      <c r="G15" s="4">
        <v>2</v>
      </c>
      <c r="H15" s="51">
        <f t="shared" si="0"/>
        <v>2.3255813953488373</v>
      </c>
      <c r="I15" s="12">
        <v>98</v>
      </c>
      <c r="J15" s="4">
        <v>0</v>
      </c>
      <c r="K15" s="51">
        <f t="shared" si="1"/>
        <v>0</v>
      </c>
      <c r="L15" s="4">
        <v>0</v>
      </c>
      <c r="M15" s="50">
        <f t="shared" si="2"/>
        <v>0</v>
      </c>
      <c r="N15" s="50">
        <f aca="true" t="shared" si="5" ref="N15:N26">G15+J15+L15</f>
        <v>2</v>
      </c>
      <c r="O15" s="51">
        <f t="shared" si="4"/>
        <v>2.3255813953488373</v>
      </c>
      <c r="P15" s="13">
        <v>2</v>
      </c>
    </row>
    <row r="16" spans="1:16" ht="15.75">
      <c r="A16" s="17"/>
      <c r="B16" s="17"/>
      <c r="C16" s="11"/>
      <c r="D16" s="11" t="s">
        <v>55</v>
      </c>
      <c r="E16" s="93">
        <f>'1. охват организованым питанием'!E16</f>
        <v>0</v>
      </c>
      <c r="F16" s="12">
        <v>0</v>
      </c>
      <c r="G16" s="4">
        <v>0</v>
      </c>
      <c r="H16" s="51" t="e">
        <f t="shared" si="0"/>
        <v>#DIV/0!</v>
      </c>
      <c r="I16" s="12">
        <v>0</v>
      </c>
      <c r="J16" s="4">
        <v>0</v>
      </c>
      <c r="K16" s="51" t="e">
        <f t="shared" si="1"/>
        <v>#DIV/0!</v>
      </c>
      <c r="L16" s="4">
        <v>0</v>
      </c>
      <c r="M16" s="50" t="e">
        <f t="shared" si="2"/>
        <v>#DIV/0!</v>
      </c>
      <c r="N16" s="50">
        <f t="shared" si="5"/>
        <v>0</v>
      </c>
      <c r="O16" s="51" t="e">
        <f t="shared" si="4"/>
        <v>#DIV/0!</v>
      </c>
      <c r="P16" s="13">
        <v>0</v>
      </c>
    </row>
    <row r="17" spans="1:16" ht="15.75">
      <c r="A17" s="17"/>
      <c r="B17" s="17"/>
      <c r="C17" s="14" t="s">
        <v>8</v>
      </c>
      <c r="D17" s="11" t="s">
        <v>54</v>
      </c>
      <c r="E17" s="93">
        <f>'1. охват организованым питанием'!E17</f>
        <v>0</v>
      </c>
      <c r="F17" s="12">
        <v>0</v>
      </c>
      <c r="G17" s="4">
        <v>0</v>
      </c>
      <c r="H17" s="51" t="e">
        <f t="shared" si="0"/>
        <v>#DIV/0!</v>
      </c>
      <c r="I17" s="12">
        <v>0</v>
      </c>
      <c r="J17" s="4">
        <v>0</v>
      </c>
      <c r="K17" s="51" t="e">
        <f t="shared" si="1"/>
        <v>#DIV/0!</v>
      </c>
      <c r="L17" s="4">
        <v>0</v>
      </c>
      <c r="M17" s="50" t="e">
        <f t="shared" si="2"/>
        <v>#DIV/0!</v>
      </c>
      <c r="N17" s="50">
        <f t="shared" si="5"/>
        <v>0</v>
      </c>
      <c r="O17" s="51" t="e">
        <f t="shared" si="4"/>
        <v>#DIV/0!</v>
      </c>
      <c r="P17" s="13">
        <v>0</v>
      </c>
    </row>
    <row r="18" spans="1:16" ht="15.75">
      <c r="A18" s="17"/>
      <c r="B18" s="17"/>
      <c r="C18" s="14"/>
      <c r="D18" s="11" t="s">
        <v>55</v>
      </c>
      <c r="E18" s="93">
        <f>'1. охват организованым питанием'!E18</f>
        <v>73</v>
      </c>
      <c r="F18" s="12">
        <v>87</v>
      </c>
      <c r="G18" s="4">
        <v>3</v>
      </c>
      <c r="H18" s="51">
        <f t="shared" si="0"/>
        <v>4.10958904109589</v>
      </c>
      <c r="I18" s="12">
        <v>98</v>
      </c>
      <c r="J18" s="4">
        <v>0</v>
      </c>
      <c r="K18" s="51">
        <f t="shared" si="1"/>
        <v>0</v>
      </c>
      <c r="L18" s="4">
        <v>0</v>
      </c>
      <c r="M18" s="50">
        <f t="shared" si="2"/>
        <v>0</v>
      </c>
      <c r="N18" s="50">
        <f t="shared" si="5"/>
        <v>3</v>
      </c>
      <c r="O18" s="51">
        <f t="shared" si="4"/>
        <v>4.10958904109589</v>
      </c>
      <c r="P18" s="13">
        <v>3</v>
      </c>
    </row>
    <row r="19" spans="1:16" ht="15.75">
      <c r="A19" s="17"/>
      <c r="B19" s="17"/>
      <c r="C19" s="14" t="s">
        <v>9</v>
      </c>
      <c r="D19" s="11" t="s">
        <v>54</v>
      </c>
      <c r="E19" s="93">
        <f>'1. охват организованым питанием'!E19</f>
        <v>0</v>
      </c>
      <c r="F19" s="12">
        <v>0</v>
      </c>
      <c r="G19" s="4">
        <v>0</v>
      </c>
      <c r="H19" s="51" t="e">
        <f t="shared" si="0"/>
        <v>#DIV/0!</v>
      </c>
      <c r="I19" s="12">
        <v>0</v>
      </c>
      <c r="J19" s="4">
        <v>0</v>
      </c>
      <c r="K19" s="51" t="e">
        <f t="shared" si="1"/>
        <v>#DIV/0!</v>
      </c>
      <c r="L19" s="4">
        <v>0</v>
      </c>
      <c r="M19" s="50" t="e">
        <f t="shared" si="2"/>
        <v>#DIV/0!</v>
      </c>
      <c r="N19" s="50">
        <f t="shared" si="5"/>
        <v>0</v>
      </c>
      <c r="O19" s="51" t="e">
        <f t="shared" si="4"/>
        <v>#DIV/0!</v>
      </c>
      <c r="P19" s="13">
        <v>0</v>
      </c>
    </row>
    <row r="20" spans="1:16" ht="15.75">
      <c r="A20" s="17"/>
      <c r="B20" s="17"/>
      <c r="C20" s="14"/>
      <c r="D20" s="11" t="s">
        <v>55</v>
      </c>
      <c r="E20" s="93">
        <f>'1. охват организованым питанием'!E20</f>
        <v>71</v>
      </c>
      <c r="F20" s="12">
        <v>87</v>
      </c>
      <c r="G20" s="4">
        <v>3</v>
      </c>
      <c r="H20" s="51">
        <f t="shared" si="0"/>
        <v>4.225352112676056</v>
      </c>
      <c r="I20" s="12">
        <v>98</v>
      </c>
      <c r="J20" s="4">
        <v>0</v>
      </c>
      <c r="K20" s="51">
        <f t="shared" si="1"/>
        <v>0</v>
      </c>
      <c r="L20" s="4">
        <v>0</v>
      </c>
      <c r="M20" s="50">
        <f t="shared" si="2"/>
        <v>0</v>
      </c>
      <c r="N20" s="50">
        <f t="shared" si="5"/>
        <v>3</v>
      </c>
      <c r="O20" s="51">
        <f t="shared" si="4"/>
        <v>4.225352112676056</v>
      </c>
      <c r="P20" s="13">
        <v>3</v>
      </c>
    </row>
    <row r="21" spans="1:16" ht="15.75">
      <c r="A21" s="17"/>
      <c r="B21" s="17"/>
      <c r="C21" s="14" t="s">
        <v>10</v>
      </c>
      <c r="D21" s="11" t="s">
        <v>54</v>
      </c>
      <c r="E21" s="93">
        <f>'1. охват организованым питанием'!E21</f>
        <v>88</v>
      </c>
      <c r="F21" s="12">
        <v>76</v>
      </c>
      <c r="G21" s="4">
        <v>3</v>
      </c>
      <c r="H21" s="51">
        <f t="shared" si="0"/>
        <v>3.4090909090909087</v>
      </c>
      <c r="I21" s="12">
        <v>98</v>
      </c>
      <c r="J21" s="4">
        <v>0</v>
      </c>
      <c r="K21" s="51">
        <f t="shared" si="1"/>
        <v>0</v>
      </c>
      <c r="L21" s="4">
        <v>0</v>
      </c>
      <c r="M21" s="50">
        <f t="shared" si="2"/>
        <v>0</v>
      </c>
      <c r="N21" s="50">
        <f t="shared" si="5"/>
        <v>3</v>
      </c>
      <c r="O21" s="51">
        <f t="shared" si="4"/>
        <v>3.4090909090909087</v>
      </c>
      <c r="P21" s="13">
        <v>5</v>
      </c>
    </row>
    <row r="22" spans="1:16" ht="15.75">
      <c r="A22" s="17"/>
      <c r="B22" s="17"/>
      <c r="C22" s="14"/>
      <c r="D22" s="11" t="s">
        <v>55</v>
      </c>
      <c r="E22" s="93">
        <f>'1. охват организованым питанием'!E22</f>
        <v>0</v>
      </c>
      <c r="F22" s="12">
        <v>0</v>
      </c>
      <c r="G22" s="4">
        <v>0</v>
      </c>
      <c r="H22" s="51" t="e">
        <f t="shared" si="0"/>
        <v>#DIV/0!</v>
      </c>
      <c r="I22" s="12">
        <v>0</v>
      </c>
      <c r="J22" s="4">
        <v>0</v>
      </c>
      <c r="K22" s="51" t="e">
        <f t="shared" si="1"/>
        <v>#DIV/0!</v>
      </c>
      <c r="L22" s="4">
        <v>0</v>
      </c>
      <c r="M22" s="50" t="e">
        <f t="shared" si="2"/>
        <v>#DIV/0!</v>
      </c>
      <c r="N22" s="50">
        <f t="shared" si="5"/>
        <v>0</v>
      </c>
      <c r="O22" s="51" t="e">
        <f t="shared" si="4"/>
        <v>#DIV/0!</v>
      </c>
      <c r="P22" s="13">
        <v>0</v>
      </c>
    </row>
    <row r="23" spans="1:16" ht="15.75">
      <c r="A23" s="17"/>
      <c r="B23" s="17"/>
      <c r="C23" s="14" t="s">
        <v>11</v>
      </c>
      <c r="D23" s="11" t="s">
        <v>54</v>
      </c>
      <c r="E23" s="93">
        <f>'1. охват организованым питанием'!E23</f>
        <v>78</v>
      </c>
      <c r="F23" s="12">
        <v>76</v>
      </c>
      <c r="G23" s="4">
        <v>2</v>
      </c>
      <c r="H23" s="51">
        <f t="shared" si="0"/>
        <v>2.564102564102564</v>
      </c>
      <c r="I23" s="12">
        <v>98</v>
      </c>
      <c r="J23" s="4">
        <v>1</v>
      </c>
      <c r="K23" s="51">
        <f t="shared" si="1"/>
        <v>1.282051282051282</v>
      </c>
      <c r="L23" s="4">
        <v>0</v>
      </c>
      <c r="M23" s="50">
        <f t="shared" si="2"/>
        <v>0</v>
      </c>
      <c r="N23" s="50">
        <f t="shared" si="5"/>
        <v>3</v>
      </c>
      <c r="O23" s="51">
        <f t="shared" si="4"/>
        <v>3.8461538461538463</v>
      </c>
      <c r="P23" s="13">
        <v>5</v>
      </c>
    </row>
    <row r="24" spans="1:16" ht="15.75">
      <c r="A24" s="17"/>
      <c r="B24" s="17"/>
      <c r="C24" s="14" t="s">
        <v>20</v>
      </c>
      <c r="D24" s="14"/>
      <c r="E24" s="94">
        <f>SUM(E15:E23)</f>
        <v>396</v>
      </c>
      <c r="F24" s="52">
        <f>_xlfn.AVERAGEIF(F15:F23,"&lt;&gt;0")</f>
        <v>80.4</v>
      </c>
      <c r="G24" s="50">
        <f>SUM(G15:G23)</f>
        <v>13</v>
      </c>
      <c r="H24" s="51">
        <f t="shared" si="0"/>
        <v>3.2828282828282833</v>
      </c>
      <c r="I24" s="52">
        <f>_xlfn.AVERAGEIF(I15:I23,"&lt;&gt;0")</f>
        <v>98</v>
      </c>
      <c r="J24" s="50">
        <f>SUM(J15:J23)</f>
        <v>1</v>
      </c>
      <c r="K24" s="51">
        <f t="shared" si="1"/>
        <v>0.25252525252525254</v>
      </c>
      <c r="L24" s="50">
        <f>SUM(L15:L23)</f>
        <v>0</v>
      </c>
      <c r="M24" s="50">
        <f t="shared" si="2"/>
        <v>0</v>
      </c>
      <c r="N24" s="50">
        <f>N23+N22+N21+N20+N19+N18+N17+N16+N15</f>
        <v>14</v>
      </c>
      <c r="O24" s="51">
        <f t="shared" si="4"/>
        <v>3.535353535353535</v>
      </c>
      <c r="P24" s="50">
        <f>SUM(P15:P23)</f>
        <v>18</v>
      </c>
    </row>
    <row r="25" spans="1:16" ht="15.75">
      <c r="A25" s="17"/>
      <c r="B25" s="17"/>
      <c r="C25" s="14" t="s">
        <v>12</v>
      </c>
      <c r="D25" s="14"/>
      <c r="E25" s="93">
        <f>'1. охват организованым питанием'!E25</f>
        <v>30</v>
      </c>
      <c r="F25" s="12">
        <v>76</v>
      </c>
      <c r="G25" s="4">
        <v>1</v>
      </c>
      <c r="H25" s="51">
        <f t="shared" si="0"/>
        <v>3.3333333333333335</v>
      </c>
      <c r="I25" s="12">
        <v>98</v>
      </c>
      <c r="J25" s="4">
        <v>1</v>
      </c>
      <c r="K25" s="51">
        <f t="shared" si="1"/>
        <v>3.3333333333333335</v>
      </c>
      <c r="L25" s="4">
        <v>0</v>
      </c>
      <c r="M25" s="50">
        <f t="shared" si="2"/>
        <v>0</v>
      </c>
      <c r="N25" s="50">
        <f t="shared" si="5"/>
        <v>2</v>
      </c>
      <c r="O25" s="51">
        <f t="shared" si="4"/>
        <v>6.666666666666667</v>
      </c>
      <c r="P25" s="13">
        <v>4</v>
      </c>
    </row>
    <row r="26" spans="1:16" ht="15.75">
      <c r="A26" s="17"/>
      <c r="B26" s="17"/>
      <c r="C26" s="14" t="s">
        <v>13</v>
      </c>
      <c r="D26" s="14"/>
      <c r="E26" s="93">
        <f>'1. охват организованым питанием'!E26</f>
        <v>21</v>
      </c>
      <c r="F26" s="12">
        <v>76</v>
      </c>
      <c r="G26" s="4">
        <v>1</v>
      </c>
      <c r="H26" s="51">
        <f t="shared" si="0"/>
        <v>4.761904761904762</v>
      </c>
      <c r="I26" s="12">
        <v>98</v>
      </c>
      <c r="J26" s="4">
        <v>1</v>
      </c>
      <c r="K26" s="51">
        <f t="shared" si="1"/>
        <v>4.761904761904762</v>
      </c>
      <c r="L26" s="4">
        <v>0</v>
      </c>
      <c r="M26" s="50">
        <f t="shared" si="2"/>
        <v>0</v>
      </c>
      <c r="N26" s="50">
        <f t="shared" si="5"/>
        <v>2</v>
      </c>
      <c r="O26" s="51">
        <f t="shared" si="4"/>
        <v>9.523809523809524</v>
      </c>
      <c r="P26" s="13">
        <v>4</v>
      </c>
    </row>
    <row r="27" spans="1:16" ht="15.75">
      <c r="A27" s="17"/>
      <c r="B27" s="17"/>
      <c r="C27" s="14" t="s">
        <v>21</v>
      </c>
      <c r="D27" s="14"/>
      <c r="E27" s="94">
        <f>SUM(E25:E26)</f>
        <v>51</v>
      </c>
      <c r="F27" s="52">
        <f>_xlfn.AVERAGEIF(F25:F26,"&lt;&gt;0")</f>
        <v>76</v>
      </c>
      <c r="G27" s="51">
        <f>SUM(G25:G26)</f>
        <v>2</v>
      </c>
      <c r="H27" s="51">
        <f t="shared" si="0"/>
        <v>3.9215686274509802</v>
      </c>
      <c r="I27" s="52">
        <f>_xlfn.AVERAGEIF(I25:I26,"&lt;&gt;0")</f>
        <v>98</v>
      </c>
      <c r="J27" s="51">
        <f>SUM(J25:J26)</f>
        <v>2</v>
      </c>
      <c r="K27" s="51">
        <f t="shared" si="1"/>
        <v>3.9215686274509802</v>
      </c>
      <c r="L27" s="51">
        <f>SUM(L25:L26)</f>
        <v>0</v>
      </c>
      <c r="M27" s="50">
        <f t="shared" si="2"/>
        <v>0</v>
      </c>
      <c r="N27" s="50">
        <f>N25+N26</f>
        <v>4</v>
      </c>
      <c r="O27" s="51">
        <f t="shared" si="4"/>
        <v>7.8431372549019605</v>
      </c>
      <c r="P27" s="51">
        <f>SUM(P25:P26)</f>
        <v>8</v>
      </c>
    </row>
    <row r="28" spans="1:16" ht="15.75">
      <c r="A28" s="18"/>
      <c r="B28" s="18"/>
      <c r="C28" s="11" t="s">
        <v>2</v>
      </c>
      <c r="D28" s="11"/>
      <c r="E28" s="94">
        <f>E14+E24+E27</f>
        <v>918</v>
      </c>
      <c r="F28" s="52"/>
      <c r="G28" s="51">
        <f>G14+G24+G27</f>
        <v>17</v>
      </c>
      <c r="H28" s="51">
        <f t="shared" si="0"/>
        <v>1.8518518518518516</v>
      </c>
      <c r="I28" s="52"/>
      <c r="J28" s="51">
        <f>J14+J24+J27</f>
        <v>3</v>
      </c>
      <c r="K28" s="51">
        <f t="shared" si="1"/>
        <v>0.32679738562091504</v>
      </c>
      <c r="L28" s="51">
        <f>L14+L24+L27</f>
        <v>0</v>
      </c>
      <c r="M28" s="50">
        <f t="shared" si="2"/>
        <v>0</v>
      </c>
      <c r="N28" s="50">
        <f>N14+N24+N27</f>
        <v>20</v>
      </c>
      <c r="O28" s="51">
        <f t="shared" si="4"/>
        <v>2.178649237472767</v>
      </c>
      <c r="P28" s="51">
        <f>P14+P24+P27</f>
        <v>26</v>
      </c>
    </row>
    <row r="29" spans="1:16" ht="15.75">
      <c r="A29" s="29"/>
      <c r="B29" s="29"/>
      <c r="C29" s="26"/>
      <c r="D29" s="26"/>
      <c r="E29" s="26"/>
      <c r="F29" s="27"/>
      <c r="G29" s="28"/>
      <c r="H29" s="28"/>
      <c r="I29" s="27"/>
      <c r="J29" s="28"/>
      <c r="K29" s="28"/>
      <c r="L29" s="28"/>
      <c r="M29" s="26"/>
      <c r="N29" s="26"/>
      <c r="O29" s="28"/>
      <c r="P29" s="28"/>
    </row>
    <row r="30" spans="2:16" ht="15.75" customHeight="1">
      <c r="B30" s="108" t="s">
        <v>89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 ht="29.25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2:11" ht="15.75">
      <c r="B32" s="63" t="s">
        <v>78</v>
      </c>
      <c r="C32" s="63"/>
      <c r="D32" s="63"/>
      <c r="E32" s="63"/>
      <c r="F32" s="63"/>
      <c r="G32" s="63"/>
      <c r="H32" s="63"/>
      <c r="I32" s="63"/>
      <c r="J32" s="63"/>
      <c r="K32" s="63"/>
    </row>
  </sheetData>
  <sheetProtection selectLockedCells="1" selectUnlockedCells="1"/>
  <protectedRanges>
    <protectedRange password="CF7A" sqref="O6:O29 M6:M29 K6:K29 H6:H29" name="Диапазон1"/>
  </protectedRanges>
  <mergeCells count="8">
    <mergeCell ref="B30:P31"/>
    <mergeCell ref="A2:Q2"/>
    <mergeCell ref="F3:O3"/>
    <mergeCell ref="P3:P4"/>
    <mergeCell ref="A3:A4"/>
    <mergeCell ref="B3:B4"/>
    <mergeCell ref="C3:C4"/>
    <mergeCell ref="E3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A19" sqref="AA19"/>
    </sheetView>
  </sheetViews>
  <sheetFormatPr defaultColWidth="9.00390625" defaultRowHeight="12.75"/>
  <cols>
    <col min="1" max="1" width="3.625" style="19" customWidth="1"/>
    <col min="2" max="2" width="4.625" style="19" customWidth="1"/>
    <col min="3" max="3" width="8.125" style="19" customWidth="1"/>
    <col min="4" max="4" width="8.625" style="19" customWidth="1"/>
    <col min="5" max="7" width="8.875" style="19" customWidth="1"/>
    <col min="8" max="8" width="9.125" style="19" customWidth="1"/>
    <col min="9" max="9" width="5.625" style="19" customWidth="1"/>
    <col min="10" max="10" width="11.875" style="19" customWidth="1"/>
    <col min="11" max="11" width="10.875" style="19" customWidth="1"/>
    <col min="12" max="12" width="10.125" style="19" customWidth="1"/>
    <col min="13" max="13" width="9.75390625" style="19" customWidth="1"/>
    <col min="14" max="14" width="9.375" style="19" customWidth="1"/>
    <col min="15" max="15" width="9.75390625" style="19" customWidth="1"/>
    <col min="16" max="16" width="6.00390625" style="19" customWidth="1"/>
    <col min="17" max="17" width="9.75390625" style="19" customWidth="1"/>
    <col min="18" max="18" width="7.00390625" style="19" customWidth="1"/>
    <col min="19" max="20" width="5.875" style="19" customWidth="1"/>
    <col min="21" max="21" width="7.25390625" style="19" customWidth="1"/>
    <col min="22" max="16384" width="9.125" style="19" customWidth="1"/>
  </cols>
  <sheetData>
    <row r="1" spans="3:4" ht="12.75">
      <c r="C1" s="25" t="s">
        <v>38</v>
      </c>
      <c r="D1" s="25"/>
    </row>
    <row r="2" spans="3:22" ht="30" customHeight="1" thickBot="1">
      <c r="C2" s="138" t="s">
        <v>94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  <c r="S2" s="139"/>
      <c r="T2" s="139"/>
      <c r="U2" s="139"/>
      <c r="V2" s="139"/>
    </row>
    <row r="3" spans="1:22" ht="23.25" customHeight="1">
      <c r="A3" s="112" t="s">
        <v>17</v>
      </c>
      <c r="B3" s="112" t="s">
        <v>33</v>
      </c>
      <c r="C3" s="114" t="s">
        <v>14</v>
      </c>
      <c r="D3" s="45"/>
      <c r="E3" s="133" t="s">
        <v>39</v>
      </c>
      <c r="F3" s="123" t="s">
        <v>40</v>
      </c>
      <c r="G3" s="124"/>
      <c r="H3" s="124"/>
      <c r="I3" s="125"/>
      <c r="J3" s="126" t="s">
        <v>41</v>
      </c>
      <c r="K3" s="127"/>
      <c r="L3" s="127"/>
      <c r="M3" s="127"/>
      <c r="N3" s="127"/>
      <c r="O3" s="127"/>
      <c r="P3" s="128"/>
      <c r="Q3" s="129" t="s">
        <v>86</v>
      </c>
      <c r="R3" s="133" t="s">
        <v>65</v>
      </c>
      <c r="S3" s="129"/>
      <c r="T3" s="134" t="s">
        <v>16</v>
      </c>
      <c r="U3" s="140" t="s">
        <v>84</v>
      </c>
      <c r="V3" s="140"/>
    </row>
    <row r="4" spans="1:22" ht="104.25" customHeight="1">
      <c r="A4" s="113"/>
      <c r="B4" s="113"/>
      <c r="C4" s="115"/>
      <c r="D4" s="46"/>
      <c r="E4" s="137"/>
      <c r="F4" s="32" t="s">
        <v>51</v>
      </c>
      <c r="G4" s="20" t="s">
        <v>52</v>
      </c>
      <c r="H4" s="20" t="s">
        <v>53</v>
      </c>
      <c r="I4" s="33" t="s">
        <v>16</v>
      </c>
      <c r="J4" s="32" t="s">
        <v>43</v>
      </c>
      <c r="K4" s="20" t="s">
        <v>44</v>
      </c>
      <c r="L4" s="20" t="s">
        <v>45</v>
      </c>
      <c r="M4" s="20" t="s">
        <v>46</v>
      </c>
      <c r="N4" s="20" t="s">
        <v>47</v>
      </c>
      <c r="O4" s="20" t="s">
        <v>48</v>
      </c>
      <c r="P4" s="33" t="s">
        <v>16</v>
      </c>
      <c r="Q4" s="130"/>
      <c r="R4" s="65" t="s">
        <v>66</v>
      </c>
      <c r="S4" s="65" t="s">
        <v>67</v>
      </c>
      <c r="T4" s="135"/>
      <c r="U4" s="21" t="s">
        <v>85</v>
      </c>
      <c r="V4" s="21" t="s">
        <v>16</v>
      </c>
    </row>
    <row r="5" spans="1:22" ht="12" customHeight="1">
      <c r="A5" s="19" t="s">
        <v>93</v>
      </c>
      <c r="B5" s="19">
        <v>81</v>
      </c>
      <c r="C5" s="21">
        <v>1</v>
      </c>
      <c r="D5" s="30">
        <v>2</v>
      </c>
      <c r="E5" s="21">
        <v>3</v>
      </c>
      <c r="F5" s="35">
        <v>4</v>
      </c>
      <c r="G5" s="34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  <c r="M5" s="35">
        <v>11</v>
      </c>
      <c r="N5" s="31">
        <v>12</v>
      </c>
      <c r="O5" s="21">
        <v>13</v>
      </c>
      <c r="P5" s="21">
        <v>14</v>
      </c>
      <c r="Q5" s="21">
        <v>15</v>
      </c>
      <c r="R5" s="21">
        <v>16</v>
      </c>
      <c r="S5" s="21">
        <v>17</v>
      </c>
      <c r="T5" s="22">
        <v>18</v>
      </c>
      <c r="U5" s="22">
        <v>19</v>
      </c>
      <c r="V5" s="22">
        <v>20</v>
      </c>
    </row>
    <row r="6" spans="1:22" ht="12.75">
      <c r="A6" s="44"/>
      <c r="B6" s="44"/>
      <c r="C6" s="11" t="s">
        <v>3</v>
      </c>
      <c r="D6" s="11" t="s">
        <v>54</v>
      </c>
      <c r="E6" s="36">
        <f>'1. охват организованым питанием'!E6</f>
        <v>119</v>
      </c>
      <c r="F6" s="37">
        <v>1</v>
      </c>
      <c r="G6" s="23">
        <v>11</v>
      </c>
      <c r="H6" s="53">
        <f>F6+G6</f>
        <v>12</v>
      </c>
      <c r="I6" s="57">
        <f>H6/E6*100</f>
        <v>10.084033613445378</v>
      </c>
      <c r="J6" s="23">
        <v>0</v>
      </c>
      <c r="K6" s="23">
        <v>0</v>
      </c>
      <c r="L6" s="23">
        <v>0</v>
      </c>
      <c r="M6" s="23">
        <v>1</v>
      </c>
      <c r="N6" s="23">
        <v>15</v>
      </c>
      <c r="O6" s="53">
        <f>SUM(J6:N6)</f>
        <v>16</v>
      </c>
      <c r="P6" s="57">
        <f aca="true" t="shared" si="0" ref="P6:P28">O6/E6*100</f>
        <v>13.445378151260504</v>
      </c>
      <c r="Q6" s="58">
        <f aca="true" t="shared" si="1" ref="Q6:Q28">H6+O6</f>
        <v>28</v>
      </c>
      <c r="R6" s="23">
        <v>28</v>
      </c>
      <c r="S6" s="23">
        <v>0</v>
      </c>
      <c r="T6" s="95">
        <f aca="true" t="shared" si="2" ref="T6:T28">Q6/E6*100</f>
        <v>23.52941176470588</v>
      </c>
      <c r="U6" s="23">
        <v>1</v>
      </c>
      <c r="V6" s="59">
        <f aca="true" t="shared" si="3" ref="V6:V28">U6/E6*100</f>
        <v>0.8403361344537815</v>
      </c>
    </row>
    <row r="7" spans="1:22" ht="12.75">
      <c r="A7" s="44"/>
      <c r="B7" s="44"/>
      <c r="C7" s="11"/>
      <c r="D7" s="11" t="s">
        <v>55</v>
      </c>
      <c r="E7" s="36">
        <f>'1. охват организованым питанием'!E7</f>
        <v>0</v>
      </c>
      <c r="F7" s="37">
        <v>0</v>
      </c>
      <c r="G7" s="23">
        <v>0</v>
      </c>
      <c r="H7" s="53">
        <f aca="true" t="shared" si="4" ref="H7:H13">F7+G7</f>
        <v>0</v>
      </c>
      <c r="I7" s="57" t="e">
        <f aca="true" t="shared" si="5" ref="I7:I27">H7/E7*100</f>
        <v>#DIV/0!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53">
        <f aca="true" t="shared" si="6" ref="O7:O27">SUM(J7:N7)</f>
        <v>0</v>
      </c>
      <c r="P7" s="57" t="e">
        <f t="shared" si="0"/>
        <v>#DIV/0!</v>
      </c>
      <c r="Q7" s="58">
        <f t="shared" si="1"/>
        <v>0</v>
      </c>
      <c r="R7" s="23">
        <v>0</v>
      </c>
      <c r="S7" s="23">
        <v>0</v>
      </c>
      <c r="T7" s="95" t="e">
        <f t="shared" si="2"/>
        <v>#DIV/0!</v>
      </c>
      <c r="U7" s="23">
        <v>0</v>
      </c>
      <c r="V7" s="59" t="e">
        <f t="shared" si="3"/>
        <v>#DIV/0!</v>
      </c>
    </row>
    <row r="8" spans="1:22" ht="12.75">
      <c r="A8" s="44"/>
      <c r="B8" s="44"/>
      <c r="C8" s="11" t="s">
        <v>4</v>
      </c>
      <c r="D8" s="11" t="s">
        <v>54</v>
      </c>
      <c r="E8" s="36">
        <f>'1. охват организованым питанием'!E8</f>
        <v>25</v>
      </c>
      <c r="F8" s="37">
        <v>0</v>
      </c>
      <c r="G8" s="23">
        <v>5</v>
      </c>
      <c r="H8" s="53">
        <f t="shared" si="4"/>
        <v>5</v>
      </c>
      <c r="I8" s="57">
        <f t="shared" si="5"/>
        <v>20</v>
      </c>
      <c r="J8" s="23">
        <v>0</v>
      </c>
      <c r="K8" s="23">
        <v>1</v>
      </c>
      <c r="L8" s="23">
        <v>0</v>
      </c>
      <c r="M8" s="23">
        <v>0</v>
      </c>
      <c r="N8" s="23">
        <v>1</v>
      </c>
      <c r="O8" s="53">
        <f t="shared" si="6"/>
        <v>2</v>
      </c>
      <c r="P8" s="57">
        <f t="shared" si="0"/>
        <v>8</v>
      </c>
      <c r="Q8" s="58">
        <f t="shared" si="1"/>
        <v>7</v>
      </c>
      <c r="R8" s="23">
        <v>7</v>
      </c>
      <c r="S8" s="23">
        <v>0</v>
      </c>
      <c r="T8" s="95">
        <f t="shared" si="2"/>
        <v>28.000000000000004</v>
      </c>
      <c r="U8" s="23">
        <v>0</v>
      </c>
      <c r="V8" s="59">
        <f t="shared" si="3"/>
        <v>0</v>
      </c>
    </row>
    <row r="9" spans="1:22" ht="12.75">
      <c r="A9" s="44"/>
      <c r="B9" s="44"/>
      <c r="C9" s="11"/>
      <c r="D9" s="11" t="s">
        <v>55</v>
      </c>
      <c r="E9" s="36">
        <f>'1. охват организованым питанием'!E9</f>
        <v>99</v>
      </c>
      <c r="F9" s="37">
        <v>4</v>
      </c>
      <c r="G9" s="23">
        <v>10</v>
      </c>
      <c r="H9" s="53">
        <f t="shared" si="4"/>
        <v>14</v>
      </c>
      <c r="I9" s="57">
        <f t="shared" si="5"/>
        <v>14.14141414141414</v>
      </c>
      <c r="J9" s="23">
        <v>0</v>
      </c>
      <c r="K9" s="23">
        <v>0</v>
      </c>
      <c r="L9" s="23">
        <v>1</v>
      </c>
      <c r="M9" s="23">
        <v>0</v>
      </c>
      <c r="N9" s="23">
        <v>13</v>
      </c>
      <c r="O9" s="53">
        <f t="shared" si="6"/>
        <v>14</v>
      </c>
      <c r="P9" s="57">
        <f t="shared" si="0"/>
        <v>14.14141414141414</v>
      </c>
      <c r="Q9" s="58">
        <f t="shared" si="1"/>
        <v>28</v>
      </c>
      <c r="R9" s="23">
        <v>28</v>
      </c>
      <c r="S9" s="23">
        <v>0</v>
      </c>
      <c r="T9" s="95">
        <f t="shared" si="2"/>
        <v>28.28282828282828</v>
      </c>
      <c r="U9" s="23">
        <v>2</v>
      </c>
      <c r="V9" s="59">
        <f t="shared" si="3"/>
        <v>2.0202020202020203</v>
      </c>
    </row>
    <row r="10" spans="1:22" ht="12.75">
      <c r="A10" s="44"/>
      <c r="B10" s="44"/>
      <c r="C10" s="11" t="s">
        <v>5</v>
      </c>
      <c r="D10" s="11" t="s">
        <v>54</v>
      </c>
      <c r="E10" s="36">
        <f>'1. охват организованым питанием'!E10</f>
        <v>30</v>
      </c>
      <c r="F10" s="37">
        <v>1</v>
      </c>
      <c r="G10" s="23">
        <v>4</v>
      </c>
      <c r="H10" s="53">
        <f t="shared" si="4"/>
        <v>5</v>
      </c>
      <c r="I10" s="57">
        <f t="shared" si="5"/>
        <v>16.666666666666664</v>
      </c>
      <c r="J10" s="23">
        <v>0</v>
      </c>
      <c r="K10" s="23">
        <v>1</v>
      </c>
      <c r="L10" s="23">
        <v>1</v>
      </c>
      <c r="M10" s="23">
        <v>0</v>
      </c>
      <c r="N10" s="23">
        <v>1</v>
      </c>
      <c r="O10" s="53">
        <f t="shared" si="6"/>
        <v>3</v>
      </c>
      <c r="P10" s="57">
        <f t="shared" si="0"/>
        <v>10</v>
      </c>
      <c r="Q10" s="58">
        <f t="shared" si="1"/>
        <v>8</v>
      </c>
      <c r="R10" s="23">
        <v>8</v>
      </c>
      <c r="S10" s="23">
        <v>0</v>
      </c>
      <c r="T10" s="95">
        <f t="shared" si="2"/>
        <v>26.666666666666668</v>
      </c>
      <c r="U10" s="23">
        <v>3</v>
      </c>
      <c r="V10" s="59">
        <f t="shared" si="3"/>
        <v>10</v>
      </c>
    </row>
    <row r="11" spans="1:22" ht="12.75">
      <c r="A11" s="44"/>
      <c r="B11" s="44"/>
      <c r="C11" s="11"/>
      <c r="D11" s="11" t="s">
        <v>55</v>
      </c>
      <c r="E11" s="36">
        <f>'1. охват организованым питанием'!E11</f>
        <v>89</v>
      </c>
      <c r="F11" s="37">
        <v>0</v>
      </c>
      <c r="G11" s="23">
        <v>10</v>
      </c>
      <c r="H11" s="53">
        <f t="shared" si="4"/>
        <v>10</v>
      </c>
      <c r="I11" s="57">
        <f t="shared" si="5"/>
        <v>11.235955056179774</v>
      </c>
      <c r="J11" s="23">
        <v>0</v>
      </c>
      <c r="K11" s="23">
        <v>1</v>
      </c>
      <c r="L11" s="23">
        <v>1</v>
      </c>
      <c r="M11" s="23">
        <v>0</v>
      </c>
      <c r="N11" s="23">
        <v>14</v>
      </c>
      <c r="O11" s="53">
        <f t="shared" si="6"/>
        <v>16</v>
      </c>
      <c r="P11" s="57">
        <f t="shared" si="0"/>
        <v>17.97752808988764</v>
      </c>
      <c r="Q11" s="58">
        <f t="shared" si="1"/>
        <v>26</v>
      </c>
      <c r="R11" s="23">
        <v>26</v>
      </c>
      <c r="S11" s="23">
        <v>0</v>
      </c>
      <c r="T11" s="95">
        <f t="shared" si="2"/>
        <v>29.213483146067414</v>
      </c>
      <c r="U11" s="23">
        <v>2</v>
      </c>
      <c r="V11" s="59">
        <f t="shared" si="3"/>
        <v>2.247191011235955</v>
      </c>
    </row>
    <row r="12" spans="1:22" ht="12.75">
      <c r="A12" s="44"/>
      <c r="B12" s="44"/>
      <c r="C12" s="11" t="s">
        <v>6</v>
      </c>
      <c r="D12" s="11" t="s">
        <v>54</v>
      </c>
      <c r="E12" s="36">
        <f>'1. охват организованым питанием'!E12</f>
        <v>81</v>
      </c>
      <c r="F12" s="37">
        <v>1</v>
      </c>
      <c r="G12" s="23">
        <v>7</v>
      </c>
      <c r="H12" s="53">
        <f t="shared" si="4"/>
        <v>8</v>
      </c>
      <c r="I12" s="57">
        <f t="shared" si="5"/>
        <v>9.876543209876543</v>
      </c>
      <c r="J12" s="23">
        <v>0</v>
      </c>
      <c r="K12" s="23">
        <v>0</v>
      </c>
      <c r="L12" s="23">
        <v>0</v>
      </c>
      <c r="M12" s="23">
        <v>1</v>
      </c>
      <c r="N12" s="23">
        <v>11</v>
      </c>
      <c r="O12" s="53">
        <f t="shared" si="6"/>
        <v>12</v>
      </c>
      <c r="P12" s="57">
        <f t="shared" si="0"/>
        <v>14.814814814814813</v>
      </c>
      <c r="Q12" s="58">
        <f t="shared" si="1"/>
        <v>20</v>
      </c>
      <c r="R12" s="23">
        <v>20</v>
      </c>
      <c r="S12" s="23">
        <v>0</v>
      </c>
      <c r="T12" s="95">
        <f t="shared" si="2"/>
        <v>24.691358024691358</v>
      </c>
      <c r="U12" s="23">
        <v>3</v>
      </c>
      <c r="V12" s="59">
        <f t="shared" si="3"/>
        <v>3.7037037037037033</v>
      </c>
    </row>
    <row r="13" spans="1:22" ht="12.75">
      <c r="A13" s="44"/>
      <c r="B13" s="44"/>
      <c r="C13" s="11"/>
      <c r="D13" s="11" t="s">
        <v>55</v>
      </c>
      <c r="E13" s="36">
        <f>'1. охват организованым питанием'!E13</f>
        <v>28</v>
      </c>
      <c r="F13" s="37">
        <v>0</v>
      </c>
      <c r="G13" s="23">
        <v>3</v>
      </c>
      <c r="H13" s="53">
        <f t="shared" si="4"/>
        <v>3</v>
      </c>
      <c r="I13" s="57">
        <f t="shared" si="5"/>
        <v>10.714285714285714</v>
      </c>
      <c r="J13" s="23">
        <v>0</v>
      </c>
      <c r="K13" s="23">
        <v>0</v>
      </c>
      <c r="L13" s="23">
        <v>0</v>
      </c>
      <c r="M13" s="23">
        <v>0</v>
      </c>
      <c r="N13" s="23">
        <v>5</v>
      </c>
      <c r="O13" s="53">
        <f t="shared" si="6"/>
        <v>5</v>
      </c>
      <c r="P13" s="57">
        <f t="shared" si="0"/>
        <v>17.857142857142858</v>
      </c>
      <c r="Q13" s="58">
        <f t="shared" si="1"/>
        <v>8</v>
      </c>
      <c r="R13" s="23">
        <v>8</v>
      </c>
      <c r="S13" s="23">
        <v>0</v>
      </c>
      <c r="T13" s="95">
        <f t="shared" si="2"/>
        <v>28.57142857142857</v>
      </c>
      <c r="U13" s="23">
        <v>2</v>
      </c>
      <c r="V13" s="59">
        <f t="shared" si="3"/>
        <v>7.142857142857142</v>
      </c>
    </row>
    <row r="14" spans="1:22" ht="14.25" customHeight="1">
      <c r="A14" s="44"/>
      <c r="B14" s="44"/>
      <c r="C14" s="11" t="s">
        <v>30</v>
      </c>
      <c r="D14" s="11"/>
      <c r="E14" s="61">
        <f>SUM(E6:E13)</f>
        <v>471</v>
      </c>
      <c r="F14" s="53">
        <f>SUM(F6:F13)</f>
        <v>7</v>
      </c>
      <c r="G14" s="53">
        <f>SUM(G6:G13)</f>
        <v>50</v>
      </c>
      <c r="H14" s="53">
        <f>SUM(H6:H13)</f>
        <v>57</v>
      </c>
      <c r="I14" s="57">
        <f t="shared" si="5"/>
        <v>12.101910828025478</v>
      </c>
      <c r="J14" s="54">
        <f>SUM(J6:J13)</f>
        <v>0</v>
      </c>
      <c r="K14" s="54">
        <f>SUM(K6:K13)</f>
        <v>3</v>
      </c>
      <c r="L14" s="54">
        <f>SUM(L6:L13)</f>
        <v>3</v>
      </c>
      <c r="M14" s="54">
        <f>SUM(M6:M13)</f>
        <v>2</v>
      </c>
      <c r="N14" s="54">
        <f>SUM(N6:N13)</f>
        <v>60</v>
      </c>
      <c r="O14" s="53">
        <f t="shared" si="6"/>
        <v>68</v>
      </c>
      <c r="P14" s="57">
        <f t="shared" si="0"/>
        <v>14.437367303609342</v>
      </c>
      <c r="Q14" s="58">
        <f t="shared" si="1"/>
        <v>125</v>
      </c>
      <c r="R14" s="53">
        <f>SUM(R6:R13)</f>
        <v>125</v>
      </c>
      <c r="S14" s="53">
        <f>SUM(S6:S13)</f>
        <v>0</v>
      </c>
      <c r="T14" s="95">
        <f t="shared" si="2"/>
        <v>26.53927813163482</v>
      </c>
      <c r="U14" s="59">
        <f>SUM(U6:U13)</f>
        <v>13</v>
      </c>
      <c r="V14" s="59">
        <f t="shared" si="3"/>
        <v>2.7600849256900215</v>
      </c>
    </row>
    <row r="15" spans="1:22" ht="12.75">
      <c r="A15" s="44"/>
      <c r="B15" s="44"/>
      <c r="C15" s="11" t="s">
        <v>7</v>
      </c>
      <c r="D15" s="11" t="s">
        <v>54</v>
      </c>
      <c r="E15" s="36">
        <f>'1. охват организованым питанием'!E15</f>
        <v>86</v>
      </c>
      <c r="F15" s="37">
        <v>0</v>
      </c>
      <c r="G15" s="23">
        <v>8</v>
      </c>
      <c r="H15" s="53">
        <f aca="true" t="shared" si="7" ref="H15:H28">F15+G15</f>
        <v>8</v>
      </c>
      <c r="I15" s="57">
        <f t="shared" si="5"/>
        <v>9.30232558139535</v>
      </c>
      <c r="J15" s="23">
        <v>0</v>
      </c>
      <c r="K15" s="23">
        <v>0</v>
      </c>
      <c r="L15" s="23">
        <v>1</v>
      </c>
      <c r="M15" s="23">
        <v>1</v>
      </c>
      <c r="N15" s="23">
        <v>9</v>
      </c>
      <c r="O15" s="53">
        <f t="shared" si="6"/>
        <v>11</v>
      </c>
      <c r="P15" s="57">
        <f t="shared" si="0"/>
        <v>12.790697674418606</v>
      </c>
      <c r="Q15" s="58">
        <f t="shared" si="1"/>
        <v>19</v>
      </c>
      <c r="R15" s="23">
        <v>19</v>
      </c>
      <c r="S15" s="23">
        <v>0</v>
      </c>
      <c r="T15" s="95">
        <f t="shared" si="2"/>
        <v>22.093023255813954</v>
      </c>
      <c r="U15" s="23">
        <v>1</v>
      </c>
      <c r="V15" s="59">
        <f t="shared" si="3"/>
        <v>1.1627906976744187</v>
      </c>
    </row>
    <row r="16" spans="1:22" ht="12.75">
      <c r="A16" s="44"/>
      <c r="B16" s="44"/>
      <c r="C16" s="11"/>
      <c r="D16" s="11" t="s">
        <v>55</v>
      </c>
      <c r="E16" s="36">
        <f>'1. охват организованым питанием'!E16</f>
        <v>0</v>
      </c>
      <c r="F16" s="37">
        <v>0</v>
      </c>
      <c r="G16" s="23">
        <v>0</v>
      </c>
      <c r="H16" s="53">
        <f t="shared" si="7"/>
        <v>0</v>
      </c>
      <c r="I16" s="57" t="e">
        <f t="shared" si="5"/>
        <v>#DIV/0!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53">
        <f t="shared" si="6"/>
        <v>0</v>
      </c>
      <c r="P16" s="57" t="e">
        <f t="shared" si="0"/>
        <v>#DIV/0!</v>
      </c>
      <c r="Q16" s="58">
        <f t="shared" si="1"/>
        <v>0</v>
      </c>
      <c r="R16" s="23">
        <v>0</v>
      </c>
      <c r="S16" s="23">
        <v>0</v>
      </c>
      <c r="T16" s="95" t="e">
        <f t="shared" si="2"/>
        <v>#DIV/0!</v>
      </c>
      <c r="U16" s="23">
        <v>0</v>
      </c>
      <c r="V16" s="59" t="e">
        <f t="shared" si="3"/>
        <v>#DIV/0!</v>
      </c>
    </row>
    <row r="17" spans="1:22" ht="12.75">
      <c r="A17" s="44"/>
      <c r="B17" s="44"/>
      <c r="C17" s="14" t="s">
        <v>8</v>
      </c>
      <c r="D17" s="11" t="s">
        <v>54</v>
      </c>
      <c r="E17" s="36">
        <f>'1. охват организованым питанием'!E17</f>
        <v>0</v>
      </c>
      <c r="F17" s="37">
        <v>0</v>
      </c>
      <c r="G17" s="23">
        <v>0</v>
      </c>
      <c r="H17" s="53">
        <f t="shared" si="7"/>
        <v>0</v>
      </c>
      <c r="I17" s="57" t="e">
        <f t="shared" si="5"/>
        <v>#DIV/0!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53">
        <f t="shared" si="6"/>
        <v>0</v>
      </c>
      <c r="P17" s="57" t="e">
        <f t="shared" si="0"/>
        <v>#DIV/0!</v>
      </c>
      <c r="Q17" s="58">
        <f t="shared" si="1"/>
        <v>0</v>
      </c>
      <c r="R17" s="23">
        <v>0</v>
      </c>
      <c r="S17" s="23">
        <v>0</v>
      </c>
      <c r="T17" s="95" t="e">
        <f t="shared" si="2"/>
        <v>#DIV/0!</v>
      </c>
      <c r="U17" s="23">
        <v>0</v>
      </c>
      <c r="V17" s="59" t="e">
        <f t="shared" si="3"/>
        <v>#DIV/0!</v>
      </c>
    </row>
    <row r="18" spans="1:22" ht="12.75">
      <c r="A18" s="44"/>
      <c r="B18" s="44"/>
      <c r="C18" s="14"/>
      <c r="D18" s="11" t="s">
        <v>55</v>
      </c>
      <c r="E18" s="36">
        <f>'1. охват организованым питанием'!E18</f>
        <v>73</v>
      </c>
      <c r="F18" s="37">
        <v>0</v>
      </c>
      <c r="G18" s="23">
        <v>5</v>
      </c>
      <c r="H18" s="53">
        <f t="shared" si="7"/>
        <v>5</v>
      </c>
      <c r="I18" s="57">
        <f t="shared" si="5"/>
        <v>6.8493150684931505</v>
      </c>
      <c r="J18" s="23">
        <v>0</v>
      </c>
      <c r="K18" s="23">
        <v>0</v>
      </c>
      <c r="L18" s="23">
        <v>1</v>
      </c>
      <c r="M18" s="23">
        <v>1</v>
      </c>
      <c r="N18" s="23">
        <v>7</v>
      </c>
      <c r="O18" s="53">
        <f t="shared" si="6"/>
        <v>9</v>
      </c>
      <c r="P18" s="57">
        <f t="shared" si="0"/>
        <v>12.32876712328767</v>
      </c>
      <c r="Q18" s="58">
        <f t="shared" si="1"/>
        <v>14</v>
      </c>
      <c r="R18" s="23">
        <v>14</v>
      </c>
      <c r="S18" s="23">
        <v>0</v>
      </c>
      <c r="T18" s="95">
        <f t="shared" si="2"/>
        <v>19.17808219178082</v>
      </c>
      <c r="U18" s="23">
        <v>1</v>
      </c>
      <c r="V18" s="59">
        <f t="shared" si="3"/>
        <v>1.36986301369863</v>
      </c>
    </row>
    <row r="19" spans="1:22" ht="12.75">
      <c r="A19" s="44"/>
      <c r="B19" s="44"/>
      <c r="C19" s="14" t="s">
        <v>9</v>
      </c>
      <c r="D19" s="11" t="s">
        <v>54</v>
      </c>
      <c r="E19" s="36">
        <f>'1. охват организованым питанием'!E19</f>
        <v>0</v>
      </c>
      <c r="F19" s="37">
        <v>0</v>
      </c>
      <c r="G19" s="23">
        <v>0</v>
      </c>
      <c r="H19" s="53">
        <f t="shared" si="7"/>
        <v>0</v>
      </c>
      <c r="I19" s="57" t="e">
        <f t="shared" si="5"/>
        <v>#DIV/0!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53">
        <f t="shared" si="6"/>
        <v>0</v>
      </c>
      <c r="P19" s="57" t="e">
        <f t="shared" si="0"/>
        <v>#DIV/0!</v>
      </c>
      <c r="Q19" s="58">
        <f t="shared" si="1"/>
        <v>0</v>
      </c>
      <c r="R19" s="23">
        <v>0</v>
      </c>
      <c r="S19" s="23">
        <v>0</v>
      </c>
      <c r="T19" s="95" t="e">
        <f t="shared" si="2"/>
        <v>#DIV/0!</v>
      </c>
      <c r="U19" s="23">
        <v>0</v>
      </c>
      <c r="V19" s="59" t="e">
        <f t="shared" si="3"/>
        <v>#DIV/0!</v>
      </c>
    </row>
    <row r="20" spans="1:22" ht="12.75">
      <c r="A20" s="44"/>
      <c r="B20" s="44"/>
      <c r="C20" s="14"/>
      <c r="D20" s="11" t="s">
        <v>55</v>
      </c>
      <c r="E20" s="36">
        <f>'1. охват организованым питанием'!E20</f>
        <v>71</v>
      </c>
      <c r="F20" s="37">
        <v>2</v>
      </c>
      <c r="G20" s="23">
        <v>7</v>
      </c>
      <c r="H20" s="53">
        <f t="shared" si="7"/>
        <v>9</v>
      </c>
      <c r="I20" s="57">
        <f t="shared" si="5"/>
        <v>12.676056338028168</v>
      </c>
      <c r="J20" s="23">
        <v>0</v>
      </c>
      <c r="K20" s="23">
        <v>0</v>
      </c>
      <c r="L20" s="23">
        <v>0</v>
      </c>
      <c r="M20" s="23">
        <v>0</v>
      </c>
      <c r="N20" s="23">
        <v>5</v>
      </c>
      <c r="O20" s="53">
        <f t="shared" si="6"/>
        <v>5</v>
      </c>
      <c r="P20" s="57">
        <f t="shared" si="0"/>
        <v>7.042253521126761</v>
      </c>
      <c r="Q20" s="58">
        <f t="shared" si="1"/>
        <v>14</v>
      </c>
      <c r="R20" s="23">
        <v>14</v>
      </c>
      <c r="S20" s="23">
        <v>0</v>
      </c>
      <c r="T20" s="95">
        <f t="shared" si="2"/>
        <v>19.718309859154928</v>
      </c>
      <c r="U20" s="23">
        <v>1</v>
      </c>
      <c r="V20" s="59">
        <f t="shared" si="3"/>
        <v>1.4084507042253522</v>
      </c>
    </row>
    <row r="21" spans="1:22" ht="12.75">
      <c r="A21" s="44"/>
      <c r="B21" s="44"/>
      <c r="C21" s="14" t="s">
        <v>10</v>
      </c>
      <c r="D21" s="11" t="s">
        <v>54</v>
      </c>
      <c r="E21" s="36">
        <f>'1. охват организованым питанием'!E21</f>
        <v>88</v>
      </c>
      <c r="F21" s="37">
        <v>3</v>
      </c>
      <c r="G21" s="23">
        <v>7</v>
      </c>
      <c r="H21" s="53">
        <f t="shared" si="7"/>
        <v>10</v>
      </c>
      <c r="I21" s="57">
        <f t="shared" si="5"/>
        <v>11.363636363636363</v>
      </c>
      <c r="J21" s="23">
        <v>1</v>
      </c>
      <c r="K21" s="23">
        <v>0</v>
      </c>
      <c r="L21" s="23">
        <v>0</v>
      </c>
      <c r="M21" s="23">
        <v>0</v>
      </c>
      <c r="N21" s="23">
        <v>5</v>
      </c>
      <c r="O21" s="53">
        <f t="shared" si="6"/>
        <v>6</v>
      </c>
      <c r="P21" s="57">
        <f t="shared" si="0"/>
        <v>6.8181818181818175</v>
      </c>
      <c r="Q21" s="58">
        <f t="shared" si="1"/>
        <v>16</v>
      </c>
      <c r="R21" s="23">
        <v>16</v>
      </c>
      <c r="S21" s="23">
        <v>0</v>
      </c>
      <c r="T21" s="95">
        <f t="shared" si="2"/>
        <v>18.181818181818183</v>
      </c>
      <c r="U21" s="23">
        <v>5</v>
      </c>
      <c r="V21" s="59">
        <f t="shared" si="3"/>
        <v>5.681818181818182</v>
      </c>
    </row>
    <row r="22" spans="1:22" ht="12.75">
      <c r="A22" s="44"/>
      <c r="B22" s="44"/>
      <c r="C22" s="14"/>
      <c r="D22" s="11" t="s">
        <v>55</v>
      </c>
      <c r="E22" s="36">
        <f>'1. охват организованым питанием'!E22</f>
        <v>0</v>
      </c>
      <c r="F22" s="37">
        <v>0</v>
      </c>
      <c r="G22" s="23">
        <v>0</v>
      </c>
      <c r="H22" s="53">
        <f t="shared" si="7"/>
        <v>0</v>
      </c>
      <c r="I22" s="57" t="e">
        <f t="shared" si="5"/>
        <v>#DIV/0!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53">
        <f t="shared" si="6"/>
        <v>0</v>
      </c>
      <c r="P22" s="57" t="e">
        <f t="shared" si="0"/>
        <v>#DIV/0!</v>
      </c>
      <c r="Q22" s="58">
        <f t="shared" si="1"/>
        <v>0</v>
      </c>
      <c r="R22" s="23">
        <v>0</v>
      </c>
      <c r="S22" s="23">
        <v>0</v>
      </c>
      <c r="T22" s="95" t="e">
        <f t="shared" si="2"/>
        <v>#DIV/0!</v>
      </c>
      <c r="U22" s="23">
        <v>0</v>
      </c>
      <c r="V22" s="59" t="e">
        <f t="shared" si="3"/>
        <v>#DIV/0!</v>
      </c>
    </row>
    <row r="23" spans="1:22" ht="12.75">
      <c r="A23" s="44"/>
      <c r="B23" s="44"/>
      <c r="C23" s="14" t="s">
        <v>11</v>
      </c>
      <c r="D23" s="11" t="s">
        <v>54</v>
      </c>
      <c r="E23" s="62">
        <f>'1. охват организованым питанием'!E23</f>
        <v>78</v>
      </c>
      <c r="F23" s="37">
        <v>2</v>
      </c>
      <c r="G23" s="23">
        <v>4</v>
      </c>
      <c r="H23" s="53">
        <f t="shared" si="7"/>
        <v>6</v>
      </c>
      <c r="I23" s="57">
        <f t="shared" si="5"/>
        <v>7.6923076923076925</v>
      </c>
      <c r="J23" s="23">
        <v>1</v>
      </c>
      <c r="K23" s="23">
        <v>0</v>
      </c>
      <c r="L23" s="23">
        <v>0</v>
      </c>
      <c r="M23" s="23">
        <v>1</v>
      </c>
      <c r="N23" s="23">
        <v>5</v>
      </c>
      <c r="O23" s="53">
        <f t="shared" si="6"/>
        <v>7</v>
      </c>
      <c r="P23" s="57">
        <f t="shared" si="0"/>
        <v>8.974358974358974</v>
      </c>
      <c r="Q23" s="58">
        <f t="shared" si="1"/>
        <v>13</v>
      </c>
      <c r="R23" s="23">
        <v>13</v>
      </c>
      <c r="S23" s="23">
        <v>0</v>
      </c>
      <c r="T23" s="95">
        <f t="shared" si="2"/>
        <v>16.666666666666664</v>
      </c>
      <c r="U23" s="23">
        <v>3</v>
      </c>
      <c r="V23" s="59">
        <f t="shared" si="3"/>
        <v>3.8461538461538463</v>
      </c>
    </row>
    <row r="24" spans="1:22" ht="13.5" customHeight="1">
      <c r="A24" s="44"/>
      <c r="B24" s="44"/>
      <c r="C24" s="22" t="s">
        <v>57</v>
      </c>
      <c r="D24" s="47"/>
      <c r="E24" s="53">
        <f>SUM(E15:E23)</f>
        <v>396</v>
      </c>
      <c r="F24" s="53">
        <f>SUM(F15:F23)</f>
        <v>7</v>
      </c>
      <c r="G24" s="53">
        <f>SUM(G15:G23)</f>
        <v>31</v>
      </c>
      <c r="H24" s="53">
        <f t="shared" si="7"/>
        <v>38</v>
      </c>
      <c r="I24" s="57">
        <f t="shared" si="5"/>
        <v>9.595959595959595</v>
      </c>
      <c r="J24" s="54">
        <f>SUM(J15:J23)</f>
        <v>2</v>
      </c>
      <c r="K24" s="53">
        <f>SUM(K15:K23)</f>
        <v>0</v>
      </c>
      <c r="L24" s="53">
        <f>SUM(L15:L23)</f>
        <v>2</v>
      </c>
      <c r="M24" s="53">
        <f>SUM(M15:M23)</f>
        <v>3</v>
      </c>
      <c r="N24" s="53">
        <f>SUM(N15:N23)</f>
        <v>31</v>
      </c>
      <c r="O24" s="53">
        <f t="shared" si="6"/>
        <v>38</v>
      </c>
      <c r="P24" s="57">
        <f t="shared" si="0"/>
        <v>9.595959595959595</v>
      </c>
      <c r="Q24" s="58">
        <f t="shared" si="1"/>
        <v>76</v>
      </c>
      <c r="R24" s="53">
        <f>SUM(R15:R23)</f>
        <v>76</v>
      </c>
      <c r="S24" s="53">
        <f>SUM(S15:S23)</f>
        <v>0</v>
      </c>
      <c r="T24" s="95">
        <f t="shared" si="2"/>
        <v>19.19191919191919</v>
      </c>
      <c r="U24" s="59">
        <f>SUM(U15:U23)</f>
        <v>11</v>
      </c>
      <c r="V24" s="59">
        <f t="shared" si="3"/>
        <v>2.7777777777777777</v>
      </c>
    </row>
    <row r="25" spans="1:22" ht="12.75">
      <c r="A25" s="44"/>
      <c r="B25" s="44"/>
      <c r="C25" s="22">
        <v>10</v>
      </c>
      <c r="D25" s="47"/>
      <c r="E25" s="36">
        <f>'1. охват организованым питанием'!E25</f>
        <v>30</v>
      </c>
      <c r="F25" s="37">
        <v>0</v>
      </c>
      <c r="G25" s="23">
        <v>2</v>
      </c>
      <c r="H25" s="53">
        <f t="shared" si="7"/>
        <v>2</v>
      </c>
      <c r="I25" s="57">
        <f t="shared" si="5"/>
        <v>6.666666666666667</v>
      </c>
      <c r="J25" s="37">
        <v>0</v>
      </c>
      <c r="K25" s="23">
        <v>0</v>
      </c>
      <c r="L25" s="23">
        <v>0</v>
      </c>
      <c r="M25" s="23">
        <v>0</v>
      </c>
      <c r="N25" s="23">
        <v>2</v>
      </c>
      <c r="O25" s="53">
        <f t="shared" si="6"/>
        <v>2</v>
      </c>
      <c r="P25" s="57">
        <f t="shared" si="0"/>
        <v>6.666666666666667</v>
      </c>
      <c r="Q25" s="58">
        <f t="shared" si="1"/>
        <v>4</v>
      </c>
      <c r="R25" s="23">
        <v>4</v>
      </c>
      <c r="S25" s="23">
        <v>0</v>
      </c>
      <c r="T25" s="95">
        <f t="shared" si="2"/>
        <v>13.333333333333334</v>
      </c>
      <c r="U25" s="23">
        <v>0</v>
      </c>
      <c r="V25" s="59">
        <f t="shared" si="3"/>
        <v>0</v>
      </c>
    </row>
    <row r="26" spans="1:22" ht="12.75">
      <c r="A26" s="44"/>
      <c r="B26" s="44"/>
      <c r="C26" s="22">
        <v>11</v>
      </c>
      <c r="D26" s="47"/>
      <c r="E26" s="36">
        <f>'1. охват организованым питанием'!E26</f>
        <v>21</v>
      </c>
      <c r="F26" s="37">
        <v>0</v>
      </c>
      <c r="G26" s="23">
        <v>1</v>
      </c>
      <c r="H26" s="53">
        <f t="shared" si="7"/>
        <v>1</v>
      </c>
      <c r="I26" s="57">
        <f t="shared" si="5"/>
        <v>4.761904761904762</v>
      </c>
      <c r="J26" s="37">
        <v>0</v>
      </c>
      <c r="K26" s="23">
        <v>0</v>
      </c>
      <c r="L26" s="23">
        <v>0</v>
      </c>
      <c r="M26" s="23">
        <v>0</v>
      </c>
      <c r="N26" s="23">
        <v>2</v>
      </c>
      <c r="O26" s="53">
        <f t="shared" si="6"/>
        <v>2</v>
      </c>
      <c r="P26" s="57">
        <f t="shared" si="0"/>
        <v>9.523809523809524</v>
      </c>
      <c r="Q26" s="58">
        <f t="shared" si="1"/>
        <v>3</v>
      </c>
      <c r="R26" s="23">
        <v>3</v>
      </c>
      <c r="S26" s="23">
        <v>0</v>
      </c>
      <c r="T26" s="95">
        <f t="shared" si="2"/>
        <v>14.285714285714285</v>
      </c>
      <c r="U26" s="23">
        <v>0</v>
      </c>
      <c r="V26" s="59">
        <f t="shared" si="3"/>
        <v>0</v>
      </c>
    </row>
    <row r="27" spans="1:22" ht="14.25" customHeight="1">
      <c r="A27" s="44"/>
      <c r="B27" s="44"/>
      <c r="C27" s="22" t="s">
        <v>49</v>
      </c>
      <c r="D27" s="47"/>
      <c r="E27" s="53">
        <f>SUM(E25:E26)</f>
        <v>51</v>
      </c>
      <c r="F27" s="53">
        <f>SUM(F25:F26)</f>
        <v>0</v>
      </c>
      <c r="G27" s="53">
        <f>SUM(G25:G26)</f>
        <v>3</v>
      </c>
      <c r="H27" s="53">
        <f t="shared" si="7"/>
        <v>3</v>
      </c>
      <c r="I27" s="57">
        <f t="shared" si="5"/>
        <v>5.88235294117647</v>
      </c>
      <c r="J27" s="54">
        <f>SUM(J25:J26)</f>
        <v>0</v>
      </c>
      <c r="K27" s="53">
        <f>SUM(K25:K26)</f>
        <v>0</v>
      </c>
      <c r="L27" s="53">
        <f>SUM(L25:L26)</f>
        <v>0</v>
      </c>
      <c r="M27" s="53">
        <f>SUM(M25:M26)</f>
        <v>0</v>
      </c>
      <c r="N27" s="53">
        <f>SUM(N25:N26)</f>
        <v>4</v>
      </c>
      <c r="O27" s="53">
        <f t="shared" si="6"/>
        <v>4</v>
      </c>
      <c r="P27" s="57">
        <f t="shared" si="0"/>
        <v>7.8431372549019605</v>
      </c>
      <c r="Q27" s="58">
        <f t="shared" si="1"/>
        <v>7</v>
      </c>
      <c r="R27" s="53">
        <f>SUM(R25:R26)</f>
        <v>7</v>
      </c>
      <c r="S27" s="53">
        <f>SUM(S25:S26)</f>
        <v>0</v>
      </c>
      <c r="T27" s="95">
        <f t="shared" si="2"/>
        <v>13.725490196078432</v>
      </c>
      <c r="U27" s="59">
        <f>SUM(U25:U26)</f>
        <v>0</v>
      </c>
      <c r="V27" s="59">
        <f t="shared" si="3"/>
        <v>0</v>
      </c>
    </row>
    <row r="28" spans="1:22" ht="13.5" customHeight="1" thickBot="1">
      <c r="A28" s="44"/>
      <c r="B28" s="44"/>
      <c r="C28" s="22" t="s">
        <v>50</v>
      </c>
      <c r="D28" s="47"/>
      <c r="E28" s="55">
        <f>E14+E24+E27</f>
        <v>918</v>
      </c>
      <c r="F28" s="55">
        <f>F14+F24+F27</f>
        <v>14</v>
      </c>
      <c r="G28" s="55">
        <f>G14+G24+G27</f>
        <v>84</v>
      </c>
      <c r="H28" s="53">
        <f t="shared" si="7"/>
        <v>98</v>
      </c>
      <c r="I28" s="60">
        <f>H28/E28*100</f>
        <v>10.675381263616558</v>
      </c>
      <c r="J28" s="56">
        <f aca="true" t="shared" si="8" ref="J28:O28">J14+J24+J27</f>
        <v>2</v>
      </c>
      <c r="K28" s="55">
        <f t="shared" si="8"/>
        <v>3</v>
      </c>
      <c r="L28" s="55">
        <f t="shared" si="8"/>
        <v>5</v>
      </c>
      <c r="M28" s="55">
        <f t="shared" si="8"/>
        <v>5</v>
      </c>
      <c r="N28" s="55">
        <f t="shared" si="8"/>
        <v>95</v>
      </c>
      <c r="O28" s="55">
        <f t="shared" si="8"/>
        <v>110</v>
      </c>
      <c r="P28" s="57">
        <f t="shared" si="0"/>
        <v>11.982570806100219</v>
      </c>
      <c r="Q28" s="58">
        <f t="shared" si="1"/>
        <v>208</v>
      </c>
      <c r="R28" s="53">
        <f>R14+R24+R27</f>
        <v>208</v>
      </c>
      <c r="S28" s="53">
        <f>S14+S24+S27</f>
        <v>0</v>
      </c>
      <c r="T28" s="95">
        <f t="shared" si="2"/>
        <v>22.657952069716774</v>
      </c>
      <c r="U28" s="59">
        <f>U27+U24+U14</f>
        <v>24</v>
      </c>
      <c r="V28" s="59">
        <f t="shared" si="3"/>
        <v>2.6143790849673203</v>
      </c>
    </row>
    <row r="29" spans="3:18" ht="12.75">
      <c r="C29" s="131" t="s">
        <v>87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3:18" ht="45" customHeight="1"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3:17" ht="15.75">
      <c r="C31" s="2"/>
      <c r="D31" s="2"/>
      <c r="E31" s="24"/>
      <c r="F31" s="24"/>
      <c r="G31" s="24"/>
      <c r="H31" s="2"/>
      <c r="I31" s="2"/>
      <c r="J31" s="136"/>
      <c r="K31" s="136"/>
      <c r="L31" s="136"/>
      <c r="M31" s="136"/>
      <c r="N31" s="136"/>
      <c r="O31" s="136"/>
      <c r="P31" s="136"/>
      <c r="Q31" s="2"/>
    </row>
    <row r="33" spans="3:20" ht="37.5" customHeight="1">
      <c r="C33" s="121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42"/>
      <c r="S33" s="42"/>
      <c r="T33" s="42"/>
    </row>
  </sheetData>
  <sheetProtection/>
  <mergeCells count="15">
    <mergeCell ref="T3:T4"/>
    <mergeCell ref="J31:K31"/>
    <mergeCell ref="L31:P31"/>
    <mergeCell ref="C3:C4"/>
    <mergeCell ref="E3:E4"/>
    <mergeCell ref="C2:V2"/>
    <mergeCell ref="U3:V3"/>
    <mergeCell ref="A3:A4"/>
    <mergeCell ref="B3:B4"/>
    <mergeCell ref="C33:Q33"/>
    <mergeCell ref="F3:I3"/>
    <mergeCell ref="J3:P3"/>
    <mergeCell ref="Q3:Q4"/>
    <mergeCell ref="C29:R30"/>
    <mergeCell ref="R3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3.00390625" style="15" customWidth="1"/>
    <col min="2" max="2" width="7.375" style="15" customWidth="1"/>
    <col min="3" max="3" width="6.625" style="15" customWidth="1"/>
    <col min="4" max="4" width="8.25390625" style="15" customWidth="1"/>
    <col min="5" max="5" width="7.375" style="15" customWidth="1"/>
    <col min="6" max="6" width="8.125" style="15" customWidth="1"/>
    <col min="7" max="7" width="4.875" style="15" customWidth="1"/>
    <col min="8" max="8" width="7.00390625" style="15" customWidth="1"/>
    <col min="9" max="9" width="10.25390625" style="15" customWidth="1"/>
    <col min="10" max="10" width="4.00390625" style="15" customWidth="1"/>
    <col min="11" max="11" width="8.75390625" style="15" customWidth="1"/>
    <col min="12" max="12" width="4.00390625" style="15" customWidth="1"/>
    <col min="13" max="13" width="8.125" style="15" customWidth="1"/>
    <col min="14" max="14" width="6.625" style="15" customWidth="1"/>
    <col min="15" max="15" width="7.875" style="15" customWidth="1"/>
    <col min="16" max="16" width="4.125" style="15" customWidth="1"/>
    <col min="17" max="17" width="7.625" style="15" customWidth="1"/>
    <col min="18" max="18" width="5.00390625" style="15" customWidth="1"/>
    <col min="19" max="16384" width="9.125" style="2" customWidth="1"/>
  </cols>
  <sheetData>
    <row r="1" spans="1:3" ht="15.75">
      <c r="A1" s="16" t="s">
        <v>77</v>
      </c>
      <c r="C1" s="15" t="s">
        <v>29</v>
      </c>
    </row>
    <row r="2" spans="1:18" ht="15.75" customHeight="1">
      <c r="A2" s="110" t="s">
        <v>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66"/>
      <c r="R2" s="66"/>
    </row>
    <row r="3" spans="1:18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66"/>
      <c r="R3" s="66"/>
    </row>
    <row r="4" spans="1:18" ht="93" customHeight="1">
      <c r="A4" s="48" t="s">
        <v>17</v>
      </c>
      <c r="B4" s="48" t="s">
        <v>18</v>
      </c>
      <c r="C4" s="67" t="s">
        <v>58</v>
      </c>
      <c r="D4" s="67" t="s">
        <v>59</v>
      </c>
      <c r="E4" s="148" t="s">
        <v>68</v>
      </c>
      <c r="F4" s="149"/>
      <c r="G4" s="150"/>
      <c r="H4" s="148" t="s">
        <v>69</v>
      </c>
      <c r="I4" s="149"/>
      <c r="J4" s="150"/>
      <c r="K4" s="149" t="s">
        <v>70</v>
      </c>
      <c r="L4" s="150"/>
      <c r="M4" s="148" t="s">
        <v>74</v>
      </c>
      <c r="N4" s="150"/>
      <c r="O4" s="151" t="s">
        <v>71</v>
      </c>
      <c r="P4" s="152"/>
      <c r="Q4" s="147" t="s">
        <v>73</v>
      </c>
      <c r="R4" s="147"/>
    </row>
    <row r="5" spans="1:18" ht="13.5" customHeight="1">
      <c r="A5" s="75">
        <v>1</v>
      </c>
      <c r="B5" s="75">
        <v>2</v>
      </c>
      <c r="C5" s="145">
        <v>3</v>
      </c>
      <c r="D5" s="145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</row>
    <row r="6" spans="1:18" ht="13.5" customHeight="1">
      <c r="A6" s="142" t="str">
        <f>'[1]1. охват организованым питанием'!A6</f>
        <v> </v>
      </c>
      <c r="B6" s="142" t="str">
        <f>'[1]1. охват организованым питанием'!B6</f>
        <v> </v>
      </c>
      <c r="C6" s="146"/>
      <c r="D6" s="146"/>
      <c r="E6" s="77" t="s">
        <v>26</v>
      </c>
      <c r="F6" s="77" t="s">
        <v>72</v>
      </c>
      <c r="G6" s="78" t="s">
        <v>16</v>
      </c>
      <c r="H6" s="77" t="s">
        <v>26</v>
      </c>
      <c r="I6" s="77" t="s">
        <v>72</v>
      </c>
      <c r="J6" s="77" t="s">
        <v>16</v>
      </c>
      <c r="K6" s="77" t="s">
        <v>72</v>
      </c>
      <c r="L6" s="77" t="s">
        <v>16</v>
      </c>
      <c r="M6" s="77" t="s">
        <v>72</v>
      </c>
      <c r="N6" s="77" t="s">
        <v>16</v>
      </c>
      <c r="O6" s="77" t="s">
        <v>72</v>
      </c>
      <c r="P6" s="77" t="s">
        <v>16</v>
      </c>
      <c r="Q6" s="77" t="s">
        <v>72</v>
      </c>
      <c r="R6" s="77" t="s">
        <v>16</v>
      </c>
    </row>
    <row r="7" spans="1:18" ht="15.75">
      <c r="A7" s="143"/>
      <c r="B7" s="143"/>
      <c r="C7" s="49" t="s">
        <v>60</v>
      </c>
      <c r="D7" s="69">
        <f>'1. охват организованым питанием'!E14</f>
        <v>471</v>
      </c>
      <c r="E7" s="70">
        <f>'1. охват организованым питанием'!F14</f>
        <v>74</v>
      </c>
      <c r="F7" s="74">
        <f>'1. охват организованым питанием'!G14+'2. охват без предв. заяв.'!G14+'3. Бесплатное питание'!R14</f>
        <v>431</v>
      </c>
      <c r="G7" s="73">
        <f>F7/D7*100</f>
        <v>91.50743099787687</v>
      </c>
      <c r="H7" s="72">
        <f>'1. охват организованым питанием'!I14</f>
        <v>93</v>
      </c>
      <c r="I7" s="73">
        <f>'1. охват организованым питанием'!J14+'2. охват без предв. заяв.'!J14+'3. Бесплатное питание'!S14</f>
        <v>5</v>
      </c>
      <c r="J7" s="71">
        <f>I7/D7*100</f>
        <v>1.0615711252653928</v>
      </c>
      <c r="K7" s="74">
        <f>'1. охват организованым питанием'!L14+'2. охват без предв. заяв.'!L14+'3. Бесплатное питание'!U14</f>
        <v>13</v>
      </c>
      <c r="L7" s="68">
        <f>K7/D7*100</f>
        <v>2.7600849256900215</v>
      </c>
      <c r="M7" s="73">
        <f>F7+I7+K7</f>
        <v>449</v>
      </c>
      <c r="N7" s="73">
        <f>M7/D7*100</f>
        <v>95.32908704883228</v>
      </c>
      <c r="O7" s="74">
        <f>'2. охват без предв. заяв.'!P14</f>
        <v>0</v>
      </c>
      <c r="P7" s="69">
        <f>O7/D7*100</f>
        <v>0</v>
      </c>
      <c r="Q7" s="74">
        <f>M7+O7</f>
        <v>449</v>
      </c>
      <c r="R7" s="69">
        <f>Q7/D7*100</f>
        <v>95.32908704883228</v>
      </c>
    </row>
    <row r="8" spans="1:18" ht="15.75">
      <c r="A8" s="143"/>
      <c r="B8" s="143"/>
      <c r="C8" s="49" t="s">
        <v>61</v>
      </c>
      <c r="D8" s="69">
        <f>'1. охват организованым питанием'!E24</f>
        <v>396</v>
      </c>
      <c r="E8" s="70">
        <f>'1. охват организованым питанием'!F24</f>
        <v>80.4</v>
      </c>
      <c r="F8" s="74">
        <f>'1. охват организованым питанием'!G24+'2. охват без предв. заяв.'!G24+'3. Бесплатное питание'!R24</f>
        <v>289</v>
      </c>
      <c r="G8" s="73">
        <f>F8/D8*100</f>
        <v>72.97979797979798</v>
      </c>
      <c r="H8" s="72">
        <f>'1. охват организованым питанием'!I24</f>
        <v>98</v>
      </c>
      <c r="I8" s="73">
        <f>'1. охват организованым питанием'!J24+'2. охват без предв. заяв.'!J24+'3. Бесплатное питание'!S24</f>
        <v>8</v>
      </c>
      <c r="J8" s="71">
        <f>I8/D8*100</f>
        <v>2.0202020202020203</v>
      </c>
      <c r="K8" s="74">
        <f>'1. охват организованым питанием'!L24+'2. охват без предв. заяв.'!L24+'3. Бесплатное питание'!U24</f>
        <v>11</v>
      </c>
      <c r="L8" s="68">
        <f>K8/D8*100</f>
        <v>2.7777777777777777</v>
      </c>
      <c r="M8" s="73">
        <f>F8+I8+K8</f>
        <v>308</v>
      </c>
      <c r="N8" s="73">
        <f>M8/D8*100</f>
        <v>77.77777777777779</v>
      </c>
      <c r="O8" s="74">
        <f>'2. охват без предв. заяв.'!P24</f>
        <v>18</v>
      </c>
      <c r="P8" s="69">
        <f>O8/D8*100</f>
        <v>4.545454545454546</v>
      </c>
      <c r="Q8" s="74">
        <f>M8+O8</f>
        <v>326</v>
      </c>
      <c r="R8" s="69">
        <f>Q8/D8*100</f>
        <v>82.32323232323232</v>
      </c>
    </row>
    <row r="9" spans="1:18" ht="15.75">
      <c r="A9" s="143"/>
      <c r="B9" s="143"/>
      <c r="C9" s="49" t="s">
        <v>62</v>
      </c>
      <c r="D9" s="69">
        <f>'1. охват организованым питанием'!E27</f>
        <v>51</v>
      </c>
      <c r="E9" s="70">
        <f>'1. охват организованым питанием'!F27</f>
        <v>76</v>
      </c>
      <c r="F9" s="74">
        <f>'1. охват организованым питанием'!G27+'2. охват без предв. заяв.'!G27+'3. Бесплатное питание'!R27</f>
        <v>28</v>
      </c>
      <c r="G9" s="73">
        <f>F9/D9*100</f>
        <v>54.90196078431373</v>
      </c>
      <c r="H9" s="73">
        <f>'1. охват организованым питанием'!I27</f>
        <v>98</v>
      </c>
      <c r="I9" s="73">
        <f>'1. охват организованым питанием'!J27+'2. охват без предв. заяв.'!J27+'3. Бесплатное питание'!S27</f>
        <v>2</v>
      </c>
      <c r="J9" s="71">
        <f>I9/D9*100</f>
        <v>3.9215686274509802</v>
      </c>
      <c r="K9" s="74">
        <f>'1. охват организованым питанием'!L27+'2. охват без предв. заяв.'!L27+'3. Бесплатное питание'!U27</f>
        <v>0</v>
      </c>
      <c r="L9" s="68">
        <f>K9/D9*100</f>
        <v>0</v>
      </c>
      <c r="M9" s="73">
        <f>F9+I9+K9</f>
        <v>30</v>
      </c>
      <c r="N9" s="73">
        <f>M9/D9*100</f>
        <v>58.82352941176471</v>
      </c>
      <c r="O9" s="74">
        <f>'2. охват без предв. заяв.'!P27</f>
        <v>8</v>
      </c>
      <c r="P9" s="69">
        <f>O9/D9*100</f>
        <v>15.686274509803921</v>
      </c>
      <c r="Q9" s="74">
        <f>M9+O9</f>
        <v>38</v>
      </c>
      <c r="R9" s="69">
        <f>Q9/D9*100</f>
        <v>74.50980392156863</v>
      </c>
    </row>
    <row r="10" spans="1:18" ht="15.75">
      <c r="A10" s="144"/>
      <c r="B10" s="144"/>
      <c r="C10" s="49" t="s">
        <v>2</v>
      </c>
      <c r="D10" s="74">
        <f>SUM(D7:D9)</f>
        <v>918</v>
      </c>
      <c r="E10" s="70">
        <f>_xlfn.AVERAGEIF(E7:E9,"&lt;&gt;0")</f>
        <v>76.8</v>
      </c>
      <c r="F10" s="74">
        <f>SUM(F7:F9)</f>
        <v>748</v>
      </c>
      <c r="G10" s="73">
        <f>F10/D10*100</f>
        <v>81.48148148148148</v>
      </c>
      <c r="H10" s="70">
        <f>_xlfn.AVERAGEIF(H7:H9,"&lt;&gt;0")</f>
        <v>96.33333333333333</v>
      </c>
      <c r="I10" s="73">
        <f>SUM(I7:I9)</f>
        <v>15</v>
      </c>
      <c r="J10" s="71">
        <f>I10/D10*100</f>
        <v>1.6339869281045754</v>
      </c>
      <c r="K10" s="74">
        <f>SUM(K7:K9)</f>
        <v>24</v>
      </c>
      <c r="L10" s="68">
        <f>K10/D10*100</f>
        <v>2.6143790849673203</v>
      </c>
      <c r="M10" s="73">
        <f>F10+I10+K10</f>
        <v>787</v>
      </c>
      <c r="N10" s="73">
        <f>M10/D10*100</f>
        <v>85.72984749455338</v>
      </c>
      <c r="O10" s="74">
        <f>SUM(O7:O9)</f>
        <v>26</v>
      </c>
      <c r="P10" s="69">
        <f>O10/D10*100</f>
        <v>2.832244008714597</v>
      </c>
      <c r="Q10" s="74">
        <f>M10+O10</f>
        <v>813</v>
      </c>
      <c r="R10" s="69">
        <f>Q10/D10*100</f>
        <v>88.56209150326796</v>
      </c>
    </row>
    <row r="12" spans="2:14" ht="15.75">
      <c r="B12" s="64" t="s">
        <v>64</v>
      </c>
      <c r="C12" s="64"/>
      <c r="D12" s="64"/>
      <c r="K12" s="2"/>
      <c r="L12" s="2"/>
      <c r="M12" s="2"/>
      <c r="N12" s="2"/>
    </row>
    <row r="13" spans="2:18" ht="41.25" customHeight="1">
      <c r="B13" s="141" t="s">
        <v>82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5" ht="15.75">
      <c r="A15" s="15" t="s">
        <v>79</v>
      </c>
    </row>
    <row r="16" spans="6:14" ht="15.75">
      <c r="F16" s="15" t="s">
        <v>80</v>
      </c>
      <c r="N16" s="15" t="s">
        <v>81</v>
      </c>
    </row>
  </sheetData>
  <sheetProtection password="DA84" sheet="1" formatRows="0" insertColumns="0" insertRows="0" insertHyperlinks="0" deleteColumns="0" deleteRows="0" selectLockedCells="1" sort="0" autoFilter="0" pivotTables="0" selectUnlockedCells="1"/>
  <mergeCells count="12">
    <mergeCell ref="A2:P2"/>
    <mergeCell ref="E4:G4"/>
    <mergeCell ref="K4:L4"/>
    <mergeCell ref="O4:P4"/>
    <mergeCell ref="M4:N4"/>
    <mergeCell ref="B13:R13"/>
    <mergeCell ref="A6:A10"/>
    <mergeCell ref="B6:B10"/>
    <mergeCell ref="C5:C6"/>
    <mergeCell ref="D5:D6"/>
    <mergeCell ref="Q4:R4"/>
    <mergeCell ref="H4:J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3.625" style="19" customWidth="1"/>
    <col min="2" max="2" width="4.625" style="19" customWidth="1"/>
    <col min="3" max="3" width="17.25390625" style="19" customWidth="1"/>
    <col min="4" max="6" width="8.875" style="19" customWidth="1"/>
    <col min="7" max="7" width="9.125" style="19" customWidth="1"/>
    <col min="8" max="10" width="5.625" style="19" customWidth="1"/>
    <col min="11" max="11" width="11.875" style="19" customWidth="1"/>
    <col min="12" max="12" width="10.875" style="19" customWidth="1"/>
    <col min="13" max="13" width="10.125" style="19" customWidth="1"/>
    <col min="14" max="14" width="9.75390625" style="19" customWidth="1"/>
    <col min="15" max="15" width="9.375" style="19" customWidth="1"/>
    <col min="16" max="16" width="9.75390625" style="19" customWidth="1"/>
    <col min="17" max="17" width="6.00390625" style="19" customWidth="1"/>
    <col min="18" max="18" width="10.75390625" style="19" customWidth="1"/>
    <col min="19" max="19" width="5.875" style="19" customWidth="1"/>
    <col min="20" max="21" width="9.125" style="19" customWidth="1"/>
    <col min="22" max="22" width="13.75390625" style="19" customWidth="1"/>
    <col min="23" max="16384" width="9.125" style="19" customWidth="1"/>
  </cols>
  <sheetData>
    <row r="1" s="81" customFormat="1" ht="15">
      <c r="C1" s="82" t="s">
        <v>76</v>
      </c>
    </row>
    <row r="2" spans="1:22" s="81" customFormat="1" ht="30" customHeight="1" thickBot="1">
      <c r="A2" s="138" t="s">
        <v>92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s="81" customFormat="1" ht="29.25" customHeight="1">
      <c r="A3" s="161" t="s">
        <v>17</v>
      </c>
      <c r="B3" s="163" t="s">
        <v>33</v>
      </c>
      <c r="C3" s="153" t="s">
        <v>14</v>
      </c>
      <c r="D3" s="155" t="s">
        <v>75</v>
      </c>
      <c r="E3" s="157" t="s">
        <v>40</v>
      </c>
      <c r="F3" s="157"/>
      <c r="G3" s="157"/>
      <c r="H3" s="157"/>
      <c r="I3" s="159" t="s">
        <v>84</v>
      </c>
      <c r="J3" s="159"/>
      <c r="K3" s="157" t="s">
        <v>41</v>
      </c>
      <c r="L3" s="157"/>
      <c r="M3" s="157"/>
      <c r="N3" s="157"/>
      <c r="O3" s="157"/>
      <c r="P3" s="157"/>
      <c r="Q3" s="157"/>
      <c r="R3" s="157" t="s">
        <v>42</v>
      </c>
      <c r="S3" s="157" t="s">
        <v>16</v>
      </c>
      <c r="T3" s="157" t="s">
        <v>65</v>
      </c>
      <c r="U3" s="157"/>
      <c r="V3" s="160"/>
    </row>
    <row r="4" spans="1:22" s="81" customFormat="1" ht="104.25" customHeight="1">
      <c r="A4" s="162"/>
      <c r="B4" s="164"/>
      <c r="C4" s="154"/>
      <c r="D4" s="156"/>
      <c r="E4" s="83" t="s">
        <v>51</v>
      </c>
      <c r="F4" s="83" t="s">
        <v>52</v>
      </c>
      <c r="G4" s="83" t="s">
        <v>53</v>
      </c>
      <c r="H4" s="83" t="s">
        <v>16</v>
      </c>
      <c r="I4" s="21" t="s">
        <v>85</v>
      </c>
      <c r="J4" s="21" t="s">
        <v>16</v>
      </c>
      <c r="K4" s="83" t="s">
        <v>43</v>
      </c>
      <c r="L4" s="83" t="s">
        <v>44</v>
      </c>
      <c r="M4" s="83" t="s">
        <v>45</v>
      </c>
      <c r="N4" s="83" t="s">
        <v>46</v>
      </c>
      <c r="O4" s="83" t="s">
        <v>47</v>
      </c>
      <c r="P4" s="83" t="s">
        <v>48</v>
      </c>
      <c r="Q4" s="83" t="s">
        <v>16</v>
      </c>
      <c r="R4" s="158"/>
      <c r="S4" s="158"/>
      <c r="T4" s="83" t="s">
        <v>66</v>
      </c>
      <c r="U4" s="83" t="s">
        <v>67</v>
      </c>
      <c r="V4" s="102" t="s">
        <v>24</v>
      </c>
    </row>
    <row r="5" spans="1:22" s="81" customFormat="1" ht="18" customHeight="1" thickBot="1">
      <c r="A5" s="103" t="str">
        <f>'1. охват организованым питанием'!A6</f>
        <v>Св</v>
      </c>
      <c r="B5" s="104">
        <f>'1. охват организованым питанием'!B6</f>
        <v>81</v>
      </c>
      <c r="C5" s="105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13</v>
      </c>
      <c r="R5" s="105">
        <v>15</v>
      </c>
      <c r="S5" s="105">
        <v>16</v>
      </c>
      <c r="T5" s="106">
        <v>17</v>
      </c>
      <c r="U5" s="106">
        <v>18</v>
      </c>
      <c r="V5" s="107">
        <v>19</v>
      </c>
    </row>
    <row r="6" spans="1:22" s="81" customFormat="1" ht="14.25" customHeight="1">
      <c r="A6" s="97"/>
      <c r="B6" s="97"/>
      <c r="C6" s="98" t="s">
        <v>30</v>
      </c>
      <c r="D6" s="99">
        <f>'1. охват организованым питанием'!E14</f>
        <v>471</v>
      </c>
      <c r="E6" s="99">
        <f>'3. Бесплатное питание'!F14</f>
        <v>7</v>
      </c>
      <c r="F6" s="99">
        <f>'3. Бесплатное питание'!G14</f>
        <v>50</v>
      </c>
      <c r="G6" s="99">
        <f>SUM(E6:F6)</f>
        <v>57</v>
      </c>
      <c r="H6" s="100">
        <f>G6/D6*100</f>
        <v>12.101910828025478</v>
      </c>
      <c r="I6" s="100">
        <f>'3. Бесплатное питание'!U14</f>
        <v>13</v>
      </c>
      <c r="J6" s="100">
        <f>I6/D6*100</f>
        <v>2.7600849256900215</v>
      </c>
      <c r="K6" s="99">
        <f>'3. Бесплатное питание'!J14</f>
        <v>0</v>
      </c>
      <c r="L6" s="99">
        <f>'3. Бесплатное питание'!K14</f>
        <v>3</v>
      </c>
      <c r="M6" s="99">
        <f>'3. Бесплатное питание'!L14</f>
        <v>3</v>
      </c>
      <c r="N6" s="99">
        <f>'3. Бесплатное питание'!M14</f>
        <v>2</v>
      </c>
      <c r="O6" s="99">
        <f>'3. Бесплатное питание'!N14</f>
        <v>60</v>
      </c>
      <c r="P6" s="99">
        <f>SUM(K6:O6)</f>
        <v>68</v>
      </c>
      <c r="Q6" s="100">
        <f>P6/D6*100</f>
        <v>14.437367303609342</v>
      </c>
      <c r="R6" s="100">
        <f>G6+P6+I6</f>
        <v>138</v>
      </c>
      <c r="S6" s="100">
        <f>R6/D6*100</f>
        <v>29.29936305732484</v>
      </c>
      <c r="T6" s="99">
        <f>'3. Бесплатное питание'!R14</f>
        <v>125</v>
      </c>
      <c r="U6" s="99">
        <f>'3. Бесплатное питание'!S14</f>
        <v>0</v>
      </c>
      <c r="V6" s="101">
        <f>I6</f>
        <v>13</v>
      </c>
    </row>
    <row r="7" spans="1:22" s="81" customFormat="1" ht="14.25" customHeight="1">
      <c r="A7" s="84"/>
      <c r="B7" s="84"/>
      <c r="C7" s="85" t="s">
        <v>57</v>
      </c>
      <c r="D7" s="86">
        <f>'1. охват организованым питанием'!E24</f>
        <v>396</v>
      </c>
      <c r="E7" s="86">
        <f>'3. Бесплатное питание'!F24</f>
        <v>7</v>
      </c>
      <c r="F7" s="86">
        <f>'3. Бесплатное питание'!G24</f>
        <v>31</v>
      </c>
      <c r="G7" s="86">
        <f>SUM(E7:F7)</f>
        <v>38</v>
      </c>
      <c r="H7" s="87">
        <f>G7/D7*100</f>
        <v>9.595959595959595</v>
      </c>
      <c r="I7" s="87">
        <f>'3. Бесплатное питание'!U24</f>
        <v>11</v>
      </c>
      <c r="J7" s="87">
        <f>I7/D7*100</f>
        <v>2.7777777777777777</v>
      </c>
      <c r="K7" s="86">
        <f>'3. Бесплатное питание'!J24</f>
        <v>2</v>
      </c>
      <c r="L7" s="86">
        <f>'3. Бесплатное питание'!K24</f>
        <v>0</v>
      </c>
      <c r="M7" s="86">
        <f>'3. Бесплатное питание'!L24</f>
        <v>2</v>
      </c>
      <c r="N7" s="86">
        <f>'3. Бесплатное питание'!M24</f>
        <v>3</v>
      </c>
      <c r="O7" s="86">
        <f>'3. Бесплатное питание'!N24</f>
        <v>31</v>
      </c>
      <c r="P7" s="86">
        <f>SUM(K7:O7)</f>
        <v>38</v>
      </c>
      <c r="Q7" s="87">
        <f>P7/D7*100</f>
        <v>9.595959595959595</v>
      </c>
      <c r="R7" s="87">
        <f>G7+P7+I7</f>
        <v>87</v>
      </c>
      <c r="S7" s="87">
        <f>R7/D7*100</f>
        <v>21.96969696969697</v>
      </c>
      <c r="T7" s="86">
        <f>'3. Бесплатное питание'!R24</f>
        <v>76</v>
      </c>
      <c r="U7" s="86">
        <f>'3. Бесплатное питание'!S24</f>
        <v>0</v>
      </c>
      <c r="V7" s="96">
        <f>I7</f>
        <v>11</v>
      </c>
    </row>
    <row r="8" spans="1:22" s="81" customFormat="1" ht="13.5" customHeight="1">
      <c r="A8" s="84"/>
      <c r="B8" s="84"/>
      <c r="C8" s="88" t="s">
        <v>83</v>
      </c>
      <c r="D8" s="86">
        <f>'1. охват организованым питанием'!E27</f>
        <v>51</v>
      </c>
      <c r="E8" s="86">
        <f>'3. Бесплатное питание'!F27</f>
        <v>0</v>
      </c>
      <c r="F8" s="86">
        <f>'3. Бесплатное питание'!G27</f>
        <v>3</v>
      </c>
      <c r="G8" s="86">
        <f>SUM(E8:F8)</f>
        <v>3</v>
      </c>
      <c r="H8" s="87">
        <f>G8/D8*100</f>
        <v>5.88235294117647</v>
      </c>
      <c r="I8" s="87">
        <f>'3. Бесплатное питание'!U27</f>
        <v>0</v>
      </c>
      <c r="J8" s="87">
        <f>I8/D8*100</f>
        <v>0</v>
      </c>
      <c r="K8" s="86">
        <f>'3. Бесплатное питание'!J27</f>
        <v>0</v>
      </c>
      <c r="L8" s="86">
        <f>'3. Бесплатное питание'!K27</f>
        <v>0</v>
      </c>
      <c r="M8" s="86">
        <f>'3. Бесплатное питание'!L27</f>
        <v>0</v>
      </c>
      <c r="N8" s="86">
        <f>'3. Бесплатное питание'!M27</f>
        <v>0</v>
      </c>
      <c r="O8" s="86">
        <f>'3. Бесплатное питание'!N27</f>
        <v>4</v>
      </c>
      <c r="P8" s="86">
        <f>SUM(K8:O8)</f>
        <v>4</v>
      </c>
      <c r="Q8" s="87">
        <f>P8/D8*100</f>
        <v>7.8431372549019605</v>
      </c>
      <c r="R8" s="87">
        <f>G8+P8+I8</f>
        <v>7</v>
      </c>
      <c r="S8" s="87">
        <f>R8/D8*100</f>
        <v>13.725490196078432</v>
      </c>
      <c r="T8" s="86">
        <f>'3. Бесплатное питание'!R27</f>
        <v>7</v>
      </c>
      <c r="U8" s="86">
        <f>'3. Бесплатное питание'!S27</f>
        <v>0</v>
      </c>
      <c r="V8" s="96">
        <f>I8</f>
        <v>0</v>
      </c>
    </row>
    <row r="9" spans="1:22" s="81" customFormat="1" ht="13.5" customHeight="1">
      <c r="A9" s="84"/>
      <c r="B9" s="84"/>
      <c r="C9" s="88" t="s">
        <v>50</v>
      </c>
      <c r="D9" s="86">
        <f>SUM(D6:D8)</f>
        <v>918</v>
      </c>
      <c r="E9" s="86">
        <f>SUM(E6:E8)</f>
        <v>14</v>
      </c>
      <c r="F9" s="86">
        <f>SUM(F6:F8)</f>
        <v>84</v>
      </c>
      <c r="G9" s="86">
        <f>SUM(G6:G8)</f>
        <v>98</v>
      </c>
      <c r="H9" s="87">
        <f>G9/D9*100</f>
        <v>10.675381263616558</v>
      </c>
      <c r="I9" s="87">
        <f>SUM(I6:I8)</f>
        <v>24</v>
      </c>
      <c r="J9" s="87">
        <f>I9/D9*100</f>
        <v>2.6143790849673203</v>
      </c>
      <c r="K9" s="86">
        <f aca="true" t="shared" si="0" ref="K9:P9">SUM(K6:K8)</f>
        <v>2</v>
      </c>
      <c r="L9" s="86">
        <f t="shared" si="0"/>
        <v>3</v>
      </c>
      <c r="M9" s="86">
        <f t="shared" si="0"/>
        <v>5</v>
      </c>
      <c r="N9" s="86">
        <f t="shared" si="0"/>
        <v>5</v>
      </c>
      <c r="O9" s="86">
        <f t="shared" si="0"/>
        <v>95</v>
      </c>
      <c r="P9" s="86">
        <f t="shared" si="0"/>
        <v>110</v>
      </c>
      <c r="Q9" s="87">
        <f>P9/D9*100</f>
        <v>11.982570806100219</v>
      </c>
      <c r="R9" s="87">
        <f>G9+P9+I9</f>
        <v>232</v>
      </c>
      <c r="S9" s="87">
        <f>R9/D9*100</f>
        <v>25.272331154684096</v>
      </c>
      <c r="T9" s="86">
        <f>SUM(T6:T8)</f>
        <v>208</v>
      </c>
      <c r="U9" s="86">
        <f>SUM(U6:U8)</f>
        <v>0</v>
      </c>
      <c r="V9" s="96">
        <f>I9</f>
        <v>24</v>
      </c>
    </row>
    <row r="11" spans="3:7" ht="15.75">
      <c r="C11" s="64" t="s">
        <v>64</v>
      </c>
      <c r="D11" s="64"/>
      <c r="E11" s="64"/>
      <c r="F11" s="15"/>
      <c r="G11" s="15"/>
    </row>
    <row r="12" spans="3:18" ht="15.75">
      <c r="C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3:18" ht="15.75">
      <c r="C13" s="2"/>
      <c r="D13" s="2"/>
      <c r="E13" s="2"/>
      <c r="F13" s="7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3:18" ht="15.75">
      <c r="C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3:18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3:18" ht="15.75">
      <c r="C16" s="2"/>
      <c r="D16" s="24"/>
      <c r="E16" s="24"/>
      <c r="F16" s="24"/>
      <c r="G16" s="2"/>
      <c r="H16" s="2"/>
      <c r="I16" s="2"/>
      <c r="J16" s="2"/>
      <c r="K16" s="136"/>
      <c r="L16" s="136"/>
      <c r="M16" s="136"/>
      <c r="N16" s="136"/>
      <c r="O16" s="136"/>
      <c r="P16" s="136"/>
      <c r="Q16" s="136"/>
      <c r="R16" s="2"/>
    </row>
    <row r="18" spans="3:19" ht="37.5" customHeight="1"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42"/>
    </row>
    <row r="19" ht="12.75">
      <c r="G19" s="80"/>
    </row>
  </sheetData>
  <sheetProtection password="DA84" sheet="1" formatRows="0" insertColumns="0" insertRows="0" insertHyperlinks="0" deleteColumns="0" deleteRows="0" selectLockedCells="1" sort="0" autoFilter="0" pivotTables="0" selectUnlockedCells="1"/>
  <mergeCells count="14">
    <mergeCell ref="I3:J3"/>
    <mergeCell ref="T3:V3"/>
    <mergeCell ref="A3:A4"/>
    <mergeCell ref="B3:B4"/>
    <mergeCell ref="C3:C4"/>
    <mergeCell ref="D3:D4"/>
    <mergeCell ref="E3:H3"/>
    <mergeCell ref="K3:Q3"/>
    <mergeCell ref="A2:V2"/>
    <mergeCell ref="C18:R18"/>
    <mergeCell ref="S3:S4"/>
    <mergeCell ref="K16:L16"/>
    <mergeCell ref="M16:Q16"/>
    <mergeCell ref="R3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HP</cp:lastModifiedBy>
  <cp:lastPrinted>2018-12-24T05:21:32Z</cp:lastPrinted>
  <dcterms:created xsi:type="dcterms:W3CDTF">2008-10-13T10:00:50Z</dcterms:created>
  <dcterms:modified xsi:type="dcterms:W3CDTF">2018-12-24T05:21:36Z</dcterms:modified>
  <cp:category/>
  <cp:version/>
  <cp:contentType/>
  <cp:contentStatus/>
</cp:coreProperties>
</file>